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2\63522083 Oprava trati v úseku Kojetín - Valašské Meziříčí - VD\01_ZD\Díl 4 Soupis prací s výkazem výměr\"/>
    </mc:Choice>
  </mc:AlternateContent>
  <bookViews>
    <workbookView xWindow="0" yWindow="0" windowWidth="25125" windowHeight="8100"/>
  </bookViews>
  <sheets>
    <sheet name="Rekapitulace stavby" sheetId="1" r:id="rId1"/>
    <sheet name="SO01 - Oprava železničníh..." sheetId="2" r:id="rId2"/>
    <sheet name="SO02 - Oprava železničníh..." sheetId="3" r:id="rId3"/>
    <sheet name="VRN - VRN" sheetId="4" r:id="rId4"/>
    <sheet name="Seznam figur" sheetId="5" r:id="rId5"/>
  </sheets>
  <definedNames>
    <definedName name="_xlnm._FilterDatabase" localSheetId="1" hidden="1">'SO01 - Oprava železničníh...'!$C$119:$K$235</definedName>
    <definedName name="_xlnm._FilterDatabase" localSheetId="2" hidden="1">'SO02 - Oprava železničníh...'!$C$119:$K$201</definedName>
    <definedName name="_xlnm._FilterDatabase" localSheetId="3" hidden="1">'VRN - VRN'!$C$116:$K$129</definedName>
    <definedName name="_xlnm.Print_Titles" localSheetId="0">'Rekapitulace stavby'!$92:$92</definedName>
    <definedName name="_xlnm.Print_Titles" localSheetId="4">'Seznam figur'!$9:$9</definedName>
    <definedName name="_xlnm.Print_Titles" localSheetId="1">'SO01 - Oprava železničníh...'!$119:$119</definedName>
    <definedName name="_xlnm.Print_Titles" localSheetId="2">'SO02 - Oprava železničníh...'!$119:$119</definedName>
    <definedName name="_xlnm.Print_Titles" localSheetId="3">'VRN - VRN'!$116:$116</definedName>
    <definedName name="_xlnm.Print_Area" localSheetId="0">'Rekapitulace stavby'!$D$4:$AO$76,'Rekapitulace stavby'!$C$82:$AQ$98</definedName>
    <definedName name="_xlnm.Print_Area" localSheetId="4">'Seznam figur'!$C$4:$G$147</definedName>
    <definedName name="_xlnm.Print_Area" localSheetId="1">'SO01 - Oprava železničníh...'!$C$4:$J$76,'SO01 - Oprava železničníh...'!$C$82:$J$101,'SO01 - Oprava železničníh...'!$C$107:$K$235</definedName>
    <definedName name="_xlnm.Print_Area" localSheetId="2">'SO02 - Oprava železničníh...'!$C$4:$J$76,'SO02 - Oprava železničníh...'!$C$82:$J$101,'SO02 - Oprava železničníh...'!$C$107:$K$201</definedName>
    <definedName name="_xlnm.Print_Area" localSheetId="3">'VRN - VRN'!$C$4:$J$76,'VRN - VRN'!$C$82:$J$98,'VRN - VRN'!$C$104:$K$129</definedName>
  </definedNames>
  <calcPr calcId="162913"/>
</workbook>
</file>

<file path=xl/calcChain.xml><?xml version="1.0" encoding="utf-8"?>
<calcChain xmlns="http://schemas.openxmlformats.org/spreadsheetml/2006/main">
  <c r="D7" i="5" l="1"/>
  <c r="J37" i="4"/>
  <c r="J36" i="4"/>
  <c r="AY97" i="1"/>
  <c r="J35" i="4"/>
  <c r="AX97" i="1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J114" i="4"/>
  <c r="F113" i="4"/>
  <c r="F111" i="4"/>
  <c r="E109" i="4"/>
  <c r="J92" i="4"/>
  <c r="F91" i="4"/>
  <c r="F89" i="4"/>
  <c r="E87" i="4"/>
  <c r="J21" i="4"/>
  <c r="E21" i="4"/>
  <c r="J91" i="4" s="1"/>
  <c r="J20" i="4"/>
  <c r="J18" i="4"/>
  <c r="E18" i="4"/>
  <c r="F114" i="4"/>
  <c r="J17" i="4"/>
  <c r="J12" i="4"/>
  <c r="J89" i="4" s="1"/>
  <c r="E7" i="4"/>
  <c r="E107" i="4"/>
  <c r="J37" i="3"/>
  <c r="J36" i="3"/>
  <c r="AY96" i="1" s="1"/>
  <c r="J35" i="3"/>
  <c r="AX96" i="1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T182" i="3"/>
  <c r="R183" i="3"/>
  <c r="R182" i="3"/>
  <c r="P183" i="3"/>
  <c r="P182" i="3" s="1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J117" i="3"/>
  <c r="F116" i="3"/>
  <c r="F114" i="3"/>
  <c r="E112" i="3"/>
  <c r="J92" i="3"/>
  <c r="F91" i="3"/>
  <c r="F89" i="3"/>
  <c r="E87" i="3"/>
  <c r="J21" i="3"/>
  <c r="E21" i="3"/>
  <c r="J116" i="3"/>
  <c r="J20" i="3"/>
  <c r="J18" i="3"/>
  <c r="E18" i="3"/>
  <c r="F117" i="3"/>
  <c r="J17" i="3"/>
  <c r="J12" i="3"/>
  <c r="J114" i="3" s="1"/>
  <c r="E7" i="3"/>
  <c r="E85" i="3" s="1"/>
  <c r="J37" i="2"/>
  <c r="J36" i="2"/>
  <c r="AY95" i="1"/>
  <c r="J35" i="2"/>
  <c r="AX95" i="1" s="1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91" i="2"/>
  <c r="J20" i="2"/>
  <c r="J18" i="2"/>
  <c r="E18" i="2"/>
  <c r="F117" i="2"/>
  <c r="J17" i="2"/>
  <c r="J12" i="2"/>
  <c r="J89" i="2" s="1"/>
  <c r="E7" i="2"/>
  <c r="E110" i="2" s="1"/>
  <c r="L90" i="1"/>
  <c r="AM90" i="1"/>
  <c r="AM89" i="1"/>
  <c r="L89" i="1"/>
  <c r="AM87" i="1"/>
  <c r="L87" i="1"/>
  <c r="L85" i="1"/>
  <c r="L84" i="1"/>
  <c r="BK214" i="2"/>
  <c r="J195" i="2"/>
  <c r="BK180" i="2"/>
  <c r="BK146" i="2"/>
  <c r="J126" i="2"/>
  <c r="J217" i="2"/>
  <c r="J201" i="2"/>
  <c r="BK163" i="2"/>
  <c r="BK152" i="2"/>
  <c r="J228" i="2"/>
  <c r="J219" i="2"/>
  <c r="J207" i="2"/>
  <c r="J190" i="2"/>
  <c r="BK178" i="2"/>
  <c r="J163" i="2"/>
  <c r="J143" i="2"/>
  <c r="BK126" i="2"/>
  <c r="J222" i="2"/>
  <c r="BK186" i="2"/>
  <c r="BK166" i="2"/>
  <c r="BK196" i="3"/>
  <c r="BK169" i="3"/>
  <c r="BK159" i="3"/>
  <c r="BK191" i="3"/>
  <c r="BK177" i="3"/>
  <c r="BK162" i="3"/>
  <c r="J139" i="3"/>
  <c r="J191" i="3"/>
  <c r="BK167" i="3"/>
  <c r="J142" i="3"/>
  <c r="J129" i="3"/>
  <c r="BK183" i="3"/>
  <c r="BK129" i="3"/>
  <c r="J123" i="4"/>
  <c r="BK127" i="4"/>
  <c r="BK210" i="2"/>
  <c r="J198" i="2"/>
  <c r="J186" i="2"/>
  <c r="BK143" i="2"/>
  <c r="BK123" i="2"/>
  <c r="J210" i="2"/>
  <c r="BK188" i="2"/>
  <c r="BK176" i="2"/>
  <c r="BK158" i="2"/>
  <c r="J146" i="2"/>
  <c r="J123" i="2"/>
  <c r="J225" i="2"/>
  <c r="J214" i="2"/>
  <c r="BK204" i="2"/>
  <c r="J188" i="2"/>
  <c r="J172" i="2"/>
  <c r="J158" i="2"/>
  <c r="J141" i="2"/>
  <c r="J233" i="2"/>
  <c r="BK217" i="2"/>
  <c r="J176" i="2"/>
  <c r="BK149" i="2"/>
  <c r="BK194" i="3"/>
  <c r="J167" i="3"/>
  <c r="BK145" i="3"/>
  <c r="BK123" i="3"/>
  <c r="J187" i="3"/>
  <c r="J169" i="3"/>
  <c r="BK153" i="3"/>
  <c r="BK136" i="3"/>
  <c r="J183" i="3"/>
  <c r="BK165" i="3"/>
  <c r="BK139" i="3"/>
  <c r="J123" i="3"/>
  <c r="BK180" i="3"/>
  <c r="J145" i="3"/>
  <c r="J119" i="4"/>
  <c r="J125" i="4"/>
  <c r="BK125" i="4"/>
  <c r="BK233" i="2"/>
  <c r="BK201" i="2"/>
  <c r="BK190" i="2"/>
  <c r="J160" i="2"/>
  <c r="BK129" i="2"/>
  <c r="BK212" i="2"/>
  <c r="BK198" i="2"/>
  <c r="BK172" i="2"/>
  <c r="BK155" i="2"/>
  <c r="BK139" i="2"/>
  <c r="AS94" i="1"/>
  <c r="BK183" i="2"/>
  <c r="BK169" i="2"/>
  <c r="J152" i="2"/>
  <c r="J129" i="2"/>
  <c r="BK228" i="2"/>
  <c r="BK219" i="2"/>
  <c r="J178" i="2"/>
  <c r="J169" i="2"/>
  <c r="BK199" i="3"/>
  <c r="J177" i="3"/>
  <c r="J162" i="3"/>
  <c r="BK134" i="3"/>
  <c r="J189" i="3"/>
  <c r="BK171" i="3"/>
  <c r="J156" i="3"/>
  <c r="J148" i="3"/>
  <c r="J196" i="3"/>
  <c r="J171" i="3"/>
  <c r="BK148" i="3"/>
  <c r="BK126" i="3"/>
  <c r="BK187" i="3"/>
  <c r="BK156" i="3"/>
  <c r="BK142" i="3"/>
  <c r="BK121" i="4"/>
  <c r="J127" i="4"/>
  <c r="J121" i="4"/>
  <c r="BK119" i="4"/>
  <c r="BK207" i="2"/>
  <c r="J192" i="2"/>
  <c r="J174" i="2"/>
  <c r="BK132" i="2"/>
  <c r="J230" i="2"/>
  <c r="J204" i="2"/>
  <c r="J183" i="2"/>
  <c r="BK160" i="2"/>
  <c r="J149" i="2"/>
  <c r="J132" i="2"/>
  <c r="BK230" i="2"/>
  <c r="BK222" i="2"/>
  <c r="J212" i="2"/>
  <c r="BK192" i="2"/>
  <c r="J180" i="2"/>
  <c r="J166" i="2"/>
  <c r="J155" i="2"/>
  <c r="J139" i="2"/>
  <c r="BK225" i="2"/>
  <c r="BK195" i="2"/>
  <c r="BK174" i="2"/>
  <c r="BK141" i="2"/>
  <c r="J180" i="3"/>
  <c r="J165" i="3"/>
  <c r="J136" i="3"/>
  <c r="J194" i="3"/>
  <c r="J174" i="3"/>
  <c r="J159" i="3"/>
  <c r="BK150" i="3"/>
  <c r="J199" i="3"/>
  <c r="BK174" i="3"/>
  <c r="J153" i="3"/>
  <c r="J134" i="3"/>
  <c r="BK189" i="3"/>
  <c r="J150" i="3"/>
  <c r="J126" i="3"/>
  <c r="BK123" i="4"/>
  <c r="BK122" i="2" l="1"/>
  <c r="J122" i="2" s="1"/>
  <c r="J98" i="2" s="1"/>
  <c r="T122" i="2"/>
  <c r="T121" i="2"/>
  <c r="BK209" i="2"/>
  <c r="J209" i="2"/>
  <c r="J100" i="2" s="1"/>
  <c r="R209" i="2"/>
  <c r="BK122" i="3"/>
  <c r="BK121" i="3" s="1"/>
  <c r="J121" i="3" s="1"/>
  <c r="J97" i="3" s="1"/>
  <c r="J122" i="3"/>
  <c r="J98" i="3"/>
  <c r="R122" i="3"/>
  <c r="R121" i="3" s="1"/>
  <c r="R120" i="3" s="1"/>
  <c r="P186" i="3"/>
  <c r="R186" i="3"/>
  <c r="T186" i="3"/>
  <c r="R122" i="2"/>
  <c r="R121" i="2" s="1"/>
  <c r="P200" i="2"/>
  <c r="T200" i="2"/>
  <c r="P209" i="2"/>
  <c r="P122" i="3"/>
  <c r="P121" i="3" s="1"/>
  <c r="P120" i="3" s="1"/>
  <c r="AU96" i="1" s="1"/>
  <c r="BK118" i="4"/>
  <c r="BK117" i="4"/>
  <c r="J117" i="4"/>
  <c r="J96" i="4"/>
  <c r="P122" i="2"/>
  <c r="P121" i="2"/>
  <c r="P120" i="2" s="1"/>
  <c r="AU95" i="1" s="1"/>
  <c r="BK200" i="2"/>
  <c r="J200" i="2" s="1"/>
  <c r="J99" i="2" s="1"/>
  <c r="R200" i="2"/>
  <c r="T209" i="2"/>
  <c r="T122" i="3"/>
  <c r="T121" i="3" s="1"/>
  <c r="T120" i="3" s="1"/>
  <c r="BK186" i="3"/>
  <c r="J186" i="3"/>
  <c r="J100" i="3" s="1"/>
  <c r="P118" i="4"/>
  <c r="P117" i="4"/>
  <c r="AU97" i="1" s="1"/>
  <c r="R118" i="4"/>
  <c r="R117" i="4"/>
  <c r="T118" i="4"/>
  <c r="T117" i="4"/>
  <c r="BK182" i="3"/>
  <c r="J182" i="3"/>
  <c r="J99" i="3" s="1"/>
  <c r="E85" i="4"/>
  <c r="J111" i="4"/>
  <c r="J113" i="4"/>
  <c r="BE119" i="4"/>
  <c r="BE125" i="4"/>
  <c r="BE127" i="4"/>
  <c r="F92" i="4"/>
  <c r="BE121" i="4"/>
  <c r="BE123" i="4"/>
  <c r="J91" i="3"/>
  <c r="BE134" i="3"/>
  <c r="BE162" i="3"/>
  <c r="BE167" i="3"/>
  <c r="BE169" i="3"/>
  <c r="J89" i="3"/>
  <c r="F92" i="3"/>
  <c r="E110" i="3"/>
  <c r="BE145" i="3"/>
  <c r="BE150" i="3"/>
  <c r="BE156" i="3"/>
  <c r="BE159" i="3"/>
  <c r="BE180" i="3"/>
  <c r="BE183" i="3"/>
  <c r="BE194" i="3"/>
  <c r="BE196" i="3"/>
  <c r="BE199" i="3"/>
  <c r="BE129" i="3"/>
  <c r="BE142" i="3"/>
  <c r="BE165" i="3"/>
  <c r="BE177" i="3"/>
  <c r="BE123" i="3"/>
  <c r="BE126" i="3"/>
  <c r="BE136" i="3"/>
  <c r="BE139" i="3"/>
  <c r="BE148" i="3"/>
  <c r="BE153" i="3"/>
  <c r="BE171" i="3"/>
  <c r="BE174" i="3"/>
  <c r="BE187" i="3"/>
  <c r="BE189" i="3"/>
  <c r="BE191" i="3"/>
  <c r="J116" i="2"/>
  <c r="BE129" i="2"/>
  <c r="BE132" i="2"/>
  <c r="BE143" i="2"/>
  <c r="BE152" i="2"/>
  <c r="BE160" i="2"/>
  <c r="BE180" i="2"/>
  <c r="BE188" i="2"/>
  <c r="BE217" i="2"/>
  <c r="BE222" i="2"/>
  <c r="BE225" i="2"/>
  <c r="BE228" i="2"/>
  <c r="E85" i="2"/>
  <c r="J114" i="2"/>
  <c r="BE146" i="2"/>
  <c r="BE158" i="2"/>
  <c r="BE174" i="2"/>
  <c r="BE176" i="2"/>
  <c r="BE195" i="2"/>
  <c r="BE198" i="2"/>
  <c r="BE201" i="2"/>
  <c r="BE204" i="2"/>
  <c r="BE210" i="2"/>
  <c r="BE219" i="2"/>
  <c r="BE233" i="2"/>
  <c r="F92" i="2"/>
  <c r="BE123" i="2"/>
  <c r="BE126" i="2"/>
  <c r="BE141" i="2"/>
  <c r="BE166" i="2"/>
  <c r="BE178" i="2"/>
  <c r="BE190" i="2"/>
  <c r="BE192" i="2"/>
  <c r="BE207" i="2"/>
  <c r="BE230" i="2"/>
  <c r="BE139" i="2"/>
  <c r="BE149" i="2"/>
  <c r="BE155" i="2"/>
  <c r="BE163" i="2"/>
  <c r="BE169" i="2"/>
  <c r="BE172" i="2"/>
  <c r="BE183" i="2"/>
  <c r="BE186" i="2"/>
  <c r="BE212" i="2"/>
  <c r="BE214" i="2"/>
  <c r="J34" i="2"/>
  <c r="AW95" i="1" s="1"/>
  <c r="F35" i="3"/>
  <c r="BB96" i="1"/>
  <c r="F35" i="4"/>
  <c r="BB97" i="1"/>
  <c r="F37" i="4"/>
  <c r="BD97" i="1"/>
  <c r="F34" i="2"/>
  <c r="BA95" i="1"/>
  <c r="F37" i="2"/>
  <c r="BD95" i="1" s="1"/>
  <c r="F34" i="4"/>
  <c r="BA97" i="1" s="1"/>
  <c r="F36" i="2"/>
  <c r="BC95" i="1"/>
  <c r="F36" i="3"/>
  <c r="BC96" i="1"/>
  <c r="F37" i="3"/>
  <c r="BD96" i="1"/>
  <c r="F35" i="2"/>
  <c r="BB95" i="1"/>
  <c r="F34" i="3"/>
  <c r="BA96" i="1" s="1"/>
  <c r="J34" i="3"/>
  <c r="AW96" i="1" s="1"/>
  <c r="F36" i="4"/>
  <c r="BC97" i="1"/>
  <c r="J34" i="4"/>
  <c r="AW97" i="1"/>
  <c r="R120" i="2" l="1"/>
  <c r="T120" i="2"/>
  <c r="BK121" i="2"/>
  <c r="J121" i="2"/>
  <c r="J97" i="2"/>
  <c r="J118" i="4"/>
  <c r="J97" i="4"/>
  <c r="BK120" i="3"/>
  <c r="J120" i="3"/>
  <c r="AU94" i="1"/>
  <c r="J33" i="2"/>
  <c r="AV95" i="1" s="1"/>
  <c r="AT95" i="1" s="1"/>
  <c r="BA94" i="1"/>
  <c r="W30" i="1" s="1"/>
  <c r="BC94" i="1"/>
  <c r="W32" i="1" s="1"/>
  <c r="J30" i="4"/>
  <c r="AG97" i="1"/>
  <c r="F33" i="2"/>
  <c r="AZ95" i="1" s="1"/>
  <c r="BD94" i="1"/>
  <c r="W33" i="1"/>
  <c r="BB94" i="1"/>
  <c r="W31" i="1" s="1"/>
  <c r="J33" i="3"/>
  <c r="AV96" i="1" s="1"/>
  <c r="AT96" i="1" s="1"/>
  <c r="J33" i="4"/>
  <c r="AV97" i="1"/>
  <c r="AT97" i="1"/>
  <c r="AN97" i="1"/>
  <c r="F33" i="3"/>
  <c r="AZ96" i="1" s="1"/>
  <c r="J30" i="3"/>
  <c r="AG96" i="1"/>
  <c r="F33" i="4"/>
  <c r="AZ97" i="1"/>
  <c r="BK120" i="2" l="1"/>
  <c r="J120" i="2"/>
  <c r="J96" i="2" s="1"/>
  <c r="AN96" i="1"/>
  <c r="J96" i="3"/>
  <c r="J39" i="4"/>
  <c r="J39" i="3"/>
  <c r="AX94" i="1"/>
  <c r="AW94" i="1"/>
  <c r="AK30" i="1" s="1"/>
  <c r="AY94" i="1"/>
  <c r="AZ94" i="1"/>
  <c r="W29" i="1" s="1"/>
  <c r="J30" i="2" l="1"/>
  <c r="AG95" i="1" s="1"/>
  <c r="AV94" i="1"/>
  <c r="AK29" i="1" s="1"/>
  <c r="J39" i="2" l="1"/>
  <c r="AN95" i="1"/>
  <c r="AG94" i="1"/>
  <c r="AK26" i="1"/>
  <c r="AK35" i="1" s="1"/>
  <c r="AT94" i="1"/>
  <c r="AN94" i="1" s="1"/>
</calcChain>
</file>

<file path=xl/sharedStrings.xml><?xml version="1.0" encoding="utf-8"?>
<sst xmlns="http://schemas.openxmlformats.org/spreadsheetml/2006/main" count="2870" uniqueCount="497">
  <si>
    <t>Export Komplet</t>
  </si>
  <si>
    <t/>
  </si>
  <si>
    <t>2.0</t>
  </si>
  <si>
    <t>ZAMOK</t>
  </si>
  <si>
    <t>False</t>
  </si>
  <si>
    <t>{9962a58e-a4b2-48f6-90f9-12a47dbf7a1f}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</si>
  <si>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</si>
  <si>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</si>
  <si>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</si>
  <si>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</si>
  <si>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</si>
  <si>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</si>
  <si>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</si>
  <si>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</si>
  <si>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2022_633180306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</si>
  <si>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</si>
  <si>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</si>
  <si>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Kojetín – Valašské Meziříčí</t>
  </si>
  <si>
    <t>KSO:</t>
  </si>
  <si>
    <t>CC-CZ:</t>
  </si>
  <si>
    <t>Místo:</t>
  </si>
  <si>
    <t>Kojetín – Kroměříž</t>
  </si>
  <si>
    <t>Datum:</t>
  </si>
  <si>
    <t>Zadavatel:</t>
  </si>
  <si>
    <t>IČ:</t>
  </si>
  <si>
    <t>70994234</t>
  </si>
  <si>
    <t>Správa železnic,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</si>
  <si>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</si>
  <si>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</si>
  <si>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</si>
  <si>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</si>
  <si>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</si>
  <si>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</si>
  <si>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</si>
  <si>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</si>
  <si>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Jiří Vendel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</si>
  <si>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</si>
  <si>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</si>
  <si>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</si>
  <si>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</si>
  <si>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</si>
  <si>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</si>
  <si>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</si>
  <si>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</si>
  <si>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</si>
  <si>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</si>
  <si>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</si>
  <si>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</si>
  <si>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</si>
  <si>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</si>
  <si>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</si>
  <si>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</si>
  <si>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</si>
  <si>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</si>
  <si>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</si>
  <si>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</si>
  <si>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</si>
  <si>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</si>
  <si>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</si>
  <si>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</si>
  <si>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</si>
  <si>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</si>
  <si>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</si>
  <si>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</si>
  <si>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</si>
  <si>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</si>
  <si>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</si>
  <si>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</si>
  <si>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</si>
  <si>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</si>
  <si>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</si>
  <si>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</si>
  <si>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</si>
  <si>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</si>
  <si>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</si>
  <si>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</si>
  <si>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</si>
  <si>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</si>
  <si>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</si>
  <si>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</si>
  <si>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</si>
  <si>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</si>
  <si>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</si>
  <si>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Oprava železničního svršku v km 1,214 – 3,367 (Bezměrov)</t>
  </si>
  <si>
    <t>STA</t>
  </si>
  <si>
    <t>1</t>
  </si>
  <si>
    <t>{99913e2c-1e86-4c2b-a7c1-6a02623f5873}</t>
  </si>
  <si>
    <t>2</t>
  </si>
  <si>
    <t>SO02</t>
  </si>
  <si>
    <t>Oprava železničního svršku v km 7,140 – 7,414 (Šlajza)</t>
  </si>
  <si>
    <t>{eeb82c2e-c5b4-44f0-bf44-6cb40518e2d9}</t>
  </si>
  <si>
    <t>VRN</t>
  </si>
  <si>
    <t>{bacc1c21-2a76-417c-ac84-854ae6767b30}</t>
  </si>
  <si>
    <t>styk</t>
  </si>
  <si>
    <t>42</t>
  </si>
  <si>
    <t>AB_nový</t>
  </si>
  <si>
    <t>2,4</t>
  </si>
  <si>
    <t>KRYCÍ LIST SOUPISU PRACÍ</t>
  </si>
  <si>
    <t>štěrk</t>
  </si>
  <si>
    <t>485,636</t>
  </si>
  <si>
    <t>demont_KR</t>
  </si>
  <si>
    <t>0,016</t>
  </si>
  <si>
    <t>doplnění_KL</t>
  </si>
  <si>
    <t>285,668</t>
  </si>
  <si>
    <t>LISY</t>
  </si>
  <si>
    <t>8</t>
  </si>
  <si>
    <t>Objekt:</t>
  </si>
  <si>
    <t>kolejnice</t>
  </si>
  <si>
    <t>4297</t>
  </si>
  <si>
    <t>SO01 - Oprava železničního svršku v km 1,214 – 3,367 (Bezměrov)</t>
  </si>
  <si>
    <t>výměna_KL2</t>
  </si>
  <si>
    <t>26,16</t>
  </si>
  <si>
    <t>výměna_KL1</t>
  </si>
  <si>
    <t>9,563</t>
  </si>
  <si>
    <t>Kojetín – Bezměrov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</si>
  <si>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</si>
  <si>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</si>
  <si>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</si>
  <si>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</si>
  <si>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</si>
  <si>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</si>
  <si>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</si>
  <si>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</si>
  <si>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</si>
  <si>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</si>
  <si>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</si>
  <si>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</si>
  <si>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</si>
  <si>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</si>
  <si>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</si>
  <si>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</si>
  <si>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</si>
  <si>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</si>
  <si>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</si>
  <si>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</si>
  <si>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</si>
  <si>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</si>
  <si>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</si>
  <si>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</si>
  <si>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</si>
  <si>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</si>
  <si>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</si>
  <si>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</si>
  <si>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5904031010</t>
  </si>
  <si>
    <t>Odstranění smíšené vegetace strojně kolovou nebo kolejovou mechanizací s mulčovacím adaptérem o objemu křovin do 50 %</t>
  </si>
  <si>
    <t>ha</t>
  </si>
  <si>
    <t>Sborník UOŽI 01 2022</t>
  </si>
  <si>
    <t>4</t>
  </si>
  <si>
    <t>665878538</t>
  </si>
  <si>
    <t>PP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</si>
  <si>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</si>
  <si>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VV</t>
  </si>
  <si>
    <t>1500*2*2/10000</t>
  </si>
  <si>
    <t>5905035010</t>
  </si>
  <si>
    <t>Výměna KL malou těžící mechanizací mimo lavičku lože otevřené</t>
  </si>
  <si>
    <t>m3</t>
  </si>
  <si>
    <t>1314980225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</si>
  <si>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</si>
  <si>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30*1,5*0,5*(0,675-0,25)</t>
  </si>
  <si>
    <t>3</t>
  </si>
  <si>
    <t>5905035110</t>
  </si>
  <si>
    <t>Výměna KL malou těžící mechanizací včetně lavičky pod ložnou plochou pražce lože otevřené</t>
  </si>
  <si>
    <t>-892465155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</si>
  <si>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</si>
  <si>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24*0,675*3,6*0,5-25*2,4*0,25*0,2</t>
  </si>
  <si>
    <t>5905105030</t>
  </si>
  <si>
    <t>Doplnění KL kamenivem souvisle strojně v koleji</t>
  </si>
  <si>
    <t>242946031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</si>
  <si>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</si>
  <si>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8*30 "GPK</t>
  </si>
  <si>
    <t>(0,675-0,25)*3,6*0,5*13 "13 kastlů vyčistit v celém profilu</t>
  </si>
  <si>
    <t>výměna_KL1 "výměna KL uvnitř koleje</t>
  </si>
  <si>
    <t>výměna_KL2 "doplnění KL v místech snesení KR</t>
  </si>
  <si>
    <t>Součet</t>
  </si>
  <si>
    <t>5906025120</t>
  </si>
  <si>
    <t>Výměna pražců po vyjmutí KR pražce betonové příčné vystrojené</t>
  </si>
  <si>
    <t>kus</t>
  </si>
  <si>
    <t>1433486628</t>
  </si>
  <si>
    <t>Výměna pražců po vyjmutí KR pražce betonové příčné 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</si>
  <si>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6</t>
  </si>
  <si>
    <t>5906110020</t>
  </si>
  <si>
    <t>Oprava rozdělení pražců příčných betonových posun přes 10 cm</t>
  </si>
  <si>
    <t>-839076800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</si>
  <si>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</si>
  <si>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7</t>
  </si>
  <si>
    <t>5906130335</t>
  </si>
  <si>
    <t>Montáž kolejového roštu v ose koleje pražce betonové vystrojené tvar R65</t>
  </si>
  <si>
    <t>km</t>
  </si>
  <si>
    <t>1683410957</t>
  </si>
  <si>
    <t>Montáž kolejového roštu v ose koleje pražce betonové vystrojené tvar R65. Poznámka: 1. V cenách jsou započteny náklady na manipulaci a montáž KR, u pražců dřevěných nevystrojených i na vrtání pražců. 2. V cenách nejsou obsaženy náklady na dodávku materiálu.</t>
  </si>
  <si>
    <t>demont_KR "km 2,394 (propustek) a km 3,330 (nástupiště)</t>
  </si>
  <si>
    <t>5906140145</t>
  </si>
  <si>
    <t>Demontáž kolejového roštu koleje v ose koleje pražce betonové tvar R65</t>
  </si>
  <si>
    <t>1036998226</t>
  </si>
  <si>
    <t>Demontáž kolejového roštu koleje v ose koleje pražce betonové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</si>
  <si>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(11+13)*0,675/1000 "km 2,394 (propustek) a km 3,330 (nástupiště) v místě souvislých blátivých míst</t>
  </si>
  <si>
    <t>9</t>
  </si>
  <si>
    <t>5907010025</t>
  </si>
  <si>
    <t>Výměna LISŮ tvar R65</t>
  </si>
  <si>
    <t>m</t>
  </si>
  <si>
    <t>2043364585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</si>
  <si>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</si>
  <si>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2*4,0</t>
  </si>
  <si>
    <t>10</t>
  </si>
  <si>
    <t>5907025461</t>
  </si>
  <si>
    <t>Výměna kolejnicových pásů současně s výměnou pryžové podložky tvar R65</t>
  </si>
  <si>
    <t>1010669553</t>
  </si>
  <si>
    <t>Výměna kolejnicových pásů současně s výměnou pryžové podložky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</si>
  <si>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kolejnice-demont_KR*2*1000-LISy</t>
  </si>
  <si>
    <t>11</t>
  </si>
  <si>
    <t>5907045110</t>
  </si>
  <si>
    <t>Příplatek za obtížnost při výměně kolejnic na rozponových podkladnicích tv. R65</t>
  </si>
  <si>
    <t>-1058783832</t>
  </si>
  <si>
    <t>Příplatek za obtížnost při výměně kolejnic na rozponových podkladnicích tv. R65. Poznámka: 1. V cenách jsou započteny náklady za obtížné podmínky výměny kolejnic.</t>
  </si>
  <si>
    <t>(4320-548)+7*75</t>
  </si>
  <si>
    <t>12</t>
  </si>
  <si>
    <t>5907050110</t>
  </si>
  <si>
    <t>Dělení kolejnic kyslíkem soustavy UIC60 nebo R65</t>
  </si>
  <si>
    <t>1538137124</t>
  </si>
  <si>
    <t>Dělení kolejnic kyslíkem soustavy UIC60 nebo R65. Poznámka: 1. V cenách jsou započteny náklady na manipulaci, podložení, označení a provedení řezu kolejnice.</t>
  </si>
  <si>
    <t>13</t>
  </si>
  <si>
    <t>5907055020</t>
  </si>
  <si>
    <t>Vrtání kolejnic otvor o průměru přes 10 do 23 mm</t>
  </si>
  <si>
    <t>-753366199</t>
  </si>
  <si>
    <t>Vrtání kolejnic otvor o průměru přes 10 do 23 mm. Poznámka: 1. V cenách jsou započteny náklady na manipulaci, podložení, označení a provedení vrtu ve stojině kolejnice.</t>
  </si>
  <si>
    <t>styk*2 "díry pro propojky</t>
  </si>
  <si>
    <t>14</t>
  </si>
  <si>
    <t>5907055030</t>
  </si>
  <si>
    <t>Vrtání kolejnic otvor o průměru přes 23 mm</t>
  </si>
  <si>
    <t>Sborník UOŽI 01 2020</t>
  </si>
  <si>
    <t>511635048</t>
  </si>
  <si>
    <t>Vrtání kolejnic otvor o průměru přes 23 mm. Poznámka: 1. V cenách jsou započteny náklady na manipulaci, podložení, označení a provedení vrtu ve stojině kolejnice.</t>
  </si>
  <si>
    <t>styk*4 "díry pro spojkové šrouby</t>
  </si>
  <si>
    <t>5908005420</t>
  </si>
  <si>
    <t>Oprava kolejnicového styku demontáž spojek tv. R65</t>
  </si>
  <si>
    <t>719791769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</si>
  <si>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</si>
  <si>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16</t>
  </si>
  <si>
    <t>5908010020</t>
  </si>
  <si>
    <t>Zřízení kolejnicového styku bez rozřezu tv. R65</t>
  </si>
  <si>
    <t>-1466352382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</si>
  <si>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</si>
  <si>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17</t>
  </si>
  <si>
    <t>5908045030</t>
  </si>
  <si>
    <t>Výměna podkladnice čtyři vrtule pražce betonové</t>
  </si>
  <si>
    <t>-1780784413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</si>
  <si>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</si>
  <si>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18</t>
  </si>
  <si>
    <t>5908053250</t>
  </si>
  <si>
    <t>Výměna drobného kolejiva kroužek dvojitý pružný</t>
  </si>
  <si>
    <t>-177818275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</si>
  <si>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</si>
  <si>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19</t>
  </si>
  <si>
    <t>5908053270</t>
  </si>
  <si>
    <t>Výměna drobného kolejiva vložka "M"</t>
  </si>
  <si>
    <t>1840361318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</si>
  <si>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</si>
  <si>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20</t>
  </si>
  <si>
    <t>5908055010</t>
  </si>
  <si>
    <t>Příplatek za výměnu částí upevňovadel - deformovaného šroubu</t>
  </si>
  <si>
    <t>1976810581</t>
  </si>
  <si>
    <t>Příplatek za výměnu částí upevňovadel - deformovaného šroubu. Poznámka: 1. V cenách jsou započteny náklady na ošetření závitů antikorozním přípravkem, demontáž, výměnu a montáž nové součásti.</t>
  </si>
  <si>
    <t>5909032020</t>
  </si>
  <si>
    <t>Přesná úprava GPK koleje směrové a výškové uspořádání pražce betonové</t>
  </si>
  <si>
    <t>21129386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</si>
  <si>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</si>
  <si>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GPK</t>
  </si>
  <si>
    <t xml:space="preserve">(3,370-1,120) </t>
  </si>
  <si>
    <t>22</t>
  </si>
  <si>
    <t>5910020020</t>
  </si>
  <si>
    <t>Svařování kolejnic termitem plný předehřev standardní spára svar sériový tv. R65</t>
  </si>
  <si>
    <t>svar</t>
  </si>
  <si>
    <t>-1250261966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</si>
  <si>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</si>
  <si>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 "svary LISů</t>
  </si>
  <si>
    <t>23</t>
  </si>
  <si>
    <t>5913075020</t>
  </si>
  <si>
    <t>Montáž betonové přejezdové konstrukce část vnitřní</t>
  </si>
  <si>
    <t>-1426039756</t>
  </si>
  <si>
    <t>Montáž betonové přejezdové konstrukce část vnitřní. Poznámka: 1. V cenách jsou započteny náklady na montáž konstrukce. 2. V cenách nejsou obsaženy náklady na dodávku materiálu.</t>
  </si>
  <si>
    <t>24</t>
  </si>
  <si>
    <t>5913070020</t>
  </si>
  <si>
    <t>Demontáž betonové přejezdové konstrukce část vnitřní</t>
  </si>
  <si>
    <t>99929145</t>
  </si>
  <si>
    <t>Demontáž betonové přejezdové konstrukce část vnitřní. Poznámka: 1. V cenách jsou započteny náklady na demontáž konstrukce a naložení na dopravní prostředek.</t>
  </si>
  <si>
    <t>25</t>
  </si>
  <si>
    <t>5913235010</t>
  </si>
  <si>
    <t>Dělení AB komunikace řezáním hloubky do 10 cm</t>
  </si>
  <si>
    <t>-129177557</t>
  </si>
  <si>
    <t>Dělení AB komunikace řezáním hloubky do 10 cm. Poznámka: 1. V cenách jsou započteny náklady na provedení úkolu.</t>
  </si>
  <si>
    <t>26</t>
  </si>
  <si>
    <t>5913240010</t>
  </si>
  <si>
    <t>Odstranění AB komunikace odtěžením nebo frézováním hloubky do 10 cm</t>
  </si>
  <si>
    <t>m2</t>
  </si>
  <si>
    <t>-1644819422</t>
  </si>
  <si>
    <t>Odstranění AB komunikace odtěžením nebo frézováním hloubky do 10 cm. Poznámka: 1. V cenách jsou započteny náklady na odtěžení nebo frézování a naložení výzisku na dopravní prostředek.</t>
  </si>
  <si>
    <t>AB_demont</t>
  </si>
  <si>
    <t>1,0*5*2</t>
  </si>
  <si>
    <t>27</t>
  </si>
  <si>
    <t>5913255020</t>
  </si>
  <si>
    <t>Zřízení konstrukce vozovky asfaltobetonové s ložní a obrusnou vrstvou tloušťky do 10 cm</t>
  </si>
  <si>
    <t>1994449439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</si>
  <si>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</si>
  <si>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5*1,0*2</t>
  </si>
  <si>
    <t>28</t>
  </si>
  <si>
    <t>5915020010</t>
  </si>
  <si>
    <t>Povrchová úprava plochy železničního spodku</t>
  </si>
  <si>
    <t>341331475</t>
  </si>
  <si>
    <t>Povrchová úprava plochy železničního spodku. Poznámka: 1. V cenách jsou započteny náklady na urovnání a úpravu ploch nebo skládek výzisku kameniva a zeminy s jejich případnou rekultivací.</t>
  </si>
  <si>
    <t>M</t>
  </si>
  <si>
    <t>Práce a dodávky M</t>
  </si>
  <si>
    <t>29</t>
  </si>
  <si>
    <t>5955101005</t>
  </si>
  <si>
    <t>Kamenivo drcené štěrk frakce 31,5/63 třídy min. BII</t>
  </si>
  <si>
    <t>t</t>
  </si>
  <si>
    <t>256</t>
  </si>
  <si>
    <t>64</t>
  </si>
  <si>
    <t>1991185061</t>
  </si>
  <si>
    <t>doplnění_KL*1,7</t>
  </si>
  <si>
    <t>30</t>
  </si>
  <si>
    <t>5963146000</t>
  </si>
  <si>
    <t>Asfaltový beton ACO 11S 50/70 střednězrnný-obrusná vrstva</t>
  </si>
  <si>
    <t>512</t>
  </si>
  <si>
    <t>586976620</t>
  </si>
  <si>
    <t>10*1,0*0,1*2,4</t>
  </si>
  <si>
    <t>31</t>
  </si>
  <si>
    <t>5963155005</t>
  </si>
  <si>
    <t>Asfaltová páska těsnící</t>
  </si>
  <si>
    <t>-1939393415</t>
  </si>
  <si>
    <t>OST</t>
  </si>
  <si>
    <t>Ostatní</t>
  </si>
  <si>
    <t>32</t>
  </si>
  <si>
    <t>7592005076</t>
  </si>
  <si>
    <t>Montáž počítacího bodu počítače náprav ALCATEL SK30</t>
  </si>
  <si>
    <t>1380476714</t>
  </si>
  <si>
    <t>Montáž počítacího bodu počítače náprav ALCATEL SK30 - uložení a připevnění na určené místo, seřízení polohy, přezkoušení</t>
  </si>
  <si>
    <t>33</t>
  </si>
  <si>
    <t>7592007076</t>
  </si>
  <si>
    <t>Demontáž počítacího bodu počítače náprav ALCATEL SK30</t>
  </si>
  <si>
    <t>-1157489242</t>
  </si>
  <si>
    <t>34</t>
  </si>
  <si>
    <t>7594105400</t>
  </si>
  <si>
    <t>Montáž propojky kolíkové</t>
  </si>
  <si>
    <t>-744048020</t>
  </si>
  <si>
    <t>Montáž propojky kolíkové - naražení kolíků do děr ve stojině kolejnice, nasazení podložky a dotažení matice</t>
  </si>
  <si>
    <t>35</t>
  </si>
  <si>
    <t>7598095080</t>
  </si>
  <si>
    <t>Přezkoušení a regulace kolejových obvodů izolovaných</t>
  </si>
  <si>
    <t>-221305716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</si>
  <si>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</si>
  <si>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36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</si>
  <si>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</si>
  <si>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</si>
  <si>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-1116646505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</si>
  <si>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</si>
  <si>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AB_nový*2</t>
  </si>
  <si>
    <t>37</t>
  </si>
  <si>
    <t>9902300600</t>
  </si>
  <si>
    <t>Doprava jednosměrná (např. nakupovaného materiálu) mechanizací o nosnosti přes 3,5 t sypanin (kameniva, písku, suti, dlažebních kostek, atd.) do 80 km</t>
  </si>
  <si>
    <t>-1885154957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</si>
  <si>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</si>
  <si>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38</t>
  </si>
  <si>
    <t>9902900400</t>
  </si>
  <si>
    <t>Složení objemnějšího kusového materiálu, vybouraných hmot</t>
  </si>
  <si>
    <t>1820892925</t>
  </si>
  <si>
    <t>Složení objemnějšího kusového materiálu, vybouraných hmot    Poznámka: 1. Ceny jsou určeny pro skládání materiálu z vlastních zásob objednatele.</t>
  </si>
  <si>
    <t>(kolejnice-7*75)*0,06487 "složení kolejnicových pásů dl. 120 m</t>
  </si>
  <si>
    <t>39</t>
  </si>
  <si>
    <t>9903100100</t>
  </si>
  <si>
    <t>Přeprava mechanizace na místo prováděných prací o hmotnosti do 12 t přes 50 do 100 km</t>
  </si>
  <si>
    <t>919689386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</si>
  <si>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</si>
  <si>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40</t>
  </si>
  <si>
    <t>9903200100</t>
  </si>
  <si>
    <t>Přeprava mechanizace na místo prováděných prací o hmotnosti přes 12 t přes 50 do 100 km</t>
  </si>
  <si>
    <t>-1702993162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</si>
  <si>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</si>
  <si>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4"ASP, SSP, bagr 2x</t>
  </si>
  <si>
    <t>41</t>
  </si>
  <si>
    <t>9909000200</t>
  </si>
  <si>
    <t>Poplatek za uložení nebezpečného odpadu na oficiální skládku</t>
  </si>
  <si>
    <t>323555558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</si>
  <si>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</si>
  <si>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AB_suť</t>
  </si>
  <si>
    <t>AB_nový "recyklační závod kojetín</t>
  </si>
  <si>
    <t>štěrk_1</t>
  </si>
  <si>
    <t>102,918</t>
  </si>
  <si>
    <t>R65_120m</t>
  </si>
  <si>
    <t>548</t>
  </si>
  <si>
    <t>0,017</t>
  </si>
  <si>
    <t>60,54</t>
  </si>
  <si>
    <t>výměna_KL_most</t>
  </si>
  <si>
    <t>30,54</t>
  </si>
  <si>
    <t>SO02 - Oprava železničního svršku v km 7,140 – 7,414 (Šlajza)</t>
  </si>
  <si>
    <t>Bezměrov – Kroměříž</t>
  </si>
  <si>
    <t>M - Dodávky materiálu</t>
  </si>
  <si>
    <t>339005475</t>
  </si>
  <si>
    <t>200*2*2/10000 "výřez v celém úseku po obou stranách v šířce 2 m</t>
  </si>
  <si>
    <t>5905035120</t>
  </si>
  <si>
    <t>Výměna KL malou těžící mechanizací včetně lavičky pod ložnou plochou pražce lože zapuštěné</t>
  </si>
  <si>
    <t>-17311079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</si>
  <si>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</si>
  <si>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28*0,675*3,6*0,5-29*2,4*0,25*0,2</t>
  </si>
  <si>
    <t>-655951380</t>
  </si>
  <si>
    <t>30 "GPK</t>
  </si>
  <si>
    <t>výměna_KL_most "doplnění KL na mostě</t>
  </si>
  <si>
    <t>-665497898</t>
  </si>
  <si>
    <t>-726182287</t>
  </si>
  <si>
    <t>demont_KR "most v km 7,347</t>
  </si>
  <si>
    <t>-1906407158</t>
  </si>
  <si>
    <t>(13+4)/1000 " 29 pražců (most v km 7,347)</t>
  </si>
  <si>
    <t>1382829971</t>
  </si>
  <si>
    <t>výměna_kolejnic</t>
  </si>
  <si>
    <t>(7414-7140)*2-demont_KR*2*1000</t>
  </si>
  <si>
    <t>-408524048</t>
  </si>
  <si>
    <t>(7414-7140)*2</t>
  </si>
  <si>
    <t>5907050010</t>
  </si>
  <si>
    <t>Dělení kolejnic řezáním nebo rozbroušením soustavy UIC60 nebo R65</t>
  </si>
  <si>
    <t>361433495</t>
  </si>
  <si>
    <t>Dělení kolejnic řezáním nebo rozbroušením soustavy UIC60 nebo R65. Poznámka: 1. V cenách jsou započteny náklady na manipulaci, podložení, označení a provedení řezu kolejnice.</t>
  </si>
  <si>
    <t>-176473910</t>
  </si>
  <si>
    <t>54-6 "řezy-demontáž spojek</t>
  </si>
  <si>
    <t>977776457</t>
  </si>
  <si>
    <t>1265143538</t>
  </si>
  <si>
    <t>183198818</t>
  </si>
  <si>
    <t>909515202</t>
  </si>
  <si>
    <t>1277769267</t>
  </si>
  <si>
    <t>1973815812</t>
  </si>
  <si>
    <t>829020569</t>
  </si>
  <si>
    <t>1417563809</t>
  </si>
  <si>
    <t>GPK_2</t>
  </si>
  <si>
    <t>7,450-7,135</t>
  </si>
  <si>
    <t>-850356762</t>
  </si>
  <si>
    <t>2 "svar u LISů</t>
  </si>
  <si>
    <t>5915010010</t>
  </si>
  <si>
    <t>Těžení zeminy nebo horniny železničního spodku v hornině třídy těžitelnosti I skupiny 1</t>
  </si>
  <si>
    <t>-810803400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</si>
  <si>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</si>
  <si>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6 "val od zrušeného přejezdu</t>
  </si>
  <si>
    <t>1455338499</t>
  </si>
  <si>
    <t>Dodávky materiálu</t>
  </si>
  <si>
    <t>-2037735880</t>
  </si>
  <si>
    <t>-73151441</t>
  </si>
  <si>
    <t>-1373347182</t>
  </si>
  <si>
    <t>576119019</t>
  </si>
  <si>
    <t>-645195387</t>
  </si>
  <si>
    <t>1377207857</t>
  </si>
  <si>
    <t>2009277353</t>
  </si>
  <si>
    <t>R65_120m*0,06487 "složení kolejnicových pásů dl. 120 m</t>
  </si>
  <si>
    <t>VRN - VRN</t>
  </si>
  <si>
    <t>VRN - Vedlejší rozpočtové náklady</t>
  </si>
  <si>
    <t>Vedlejší rozpočtové náklady</t>
  </si>
  <si>
    <t>022121001</t>
  </si>
  <si>
    <t>Geodetické práce Diagnostika technické infrastruktury Vytýčení trasy inženýrských sítí</t>
  </si>
  <si>
    <t>soubor</t>
  </si>
  <si>
    <t>1708130224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</si>
  <si>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</si>
  <si>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024101401R</t>
  </si>
  <si>
    <t>Inženýrská činnost koordinační a kompletační činnost</t>
  </si>
  <si>
    <t>R-položka</t>
  </si>
  <si>
    <t>-1222141119</t>
  </si>
  <si>
    <t>031101021R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</si>
  <si>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</si>
  <si>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-248895350</t>
  </si>
  <si>
    <t>033111001</t>
  </si>
  <si>
    <t>Provozní vlivy Výluka silničního provozu se zajištěním objížďky</t>
  </si>
  <si>
    <t>-1186322258</t>
  </si>
  <si>
    <t>034111001</t>
  </si>
  <si>
    <t>Další náklady na pracovníky Zákonné příplatky ke mzdě za práci o sobotách, nedělích a státem uznaných svátcích</t>
  </si>
  <si>
    <t>Kč/hod</t>
  </si>
  <si>
    <t>-515794893</t>
  </si>
  <si>
    <t>8*8*4</t>
  </si>
  <si>
    <t>SEZNAM FIGUR</t>
  </si>
  <si>
    <t>Výměra</t>
  </si>
  <si>
    <t xml:space="preserve"> SO01</t>
  </si>
  <si>
    <t>Použití figury:</t>
  </si>
  <si>
    <t>dělení_AB</t>
  </si>
  <si>
    <t>doměry</t>
  </si>
  <si>
    <t>dopl_KL</t>
  </si>
  <si>
    <t>KL_přejezdy_most</t>
  </si>
  <si>
    <t>36*120-548</t>
  </si>
  <si>
    <t>R65_75m</t>
  </si>
  <si>
    <t>živice_odpad</t>
  </si>
  <si>
    <t xml:space="preserve"> SO02</t>
  </si>
  <si>
    <t>AB_nový_1</t>
  </si>
  <si>
    <t>16*1,5*0,15*2,4</t>
  </si>
  <si>
    <t>živice_odpad*0,1*2,4</t>
  </si>
  <si>
    <t>AB_suť_1</t>
  </si>
  <si>
    <t>3*2*2 "2 přejezdy a 2 řezech</t>
  </si>
  <si>
    <t>((6177-4860)-(R65_75m*75)/2-4,0-3,5-12,7)*2 "doměry</t>
  </si>
  <si>
    <t>(9+25+25+7+25)*2 "km 6,497 – 6,592 dl. 25 m - 4,0 m LIS</t>
  </si>
  <si>
    <t>GPK*1000*3,6*0,03+KL_přejezdy_most</t>
  </si>
  <si>
    <t xml:space="preserve">(6,885-4,750) </t>
  </si>
  <si>
    <t>((3,8*0,3+3,6*0,15)*10-15*0,25*0,15*2,6)*2 "2 přejezdy</t>
  </si>
  <si>
    <t>4,5*0,45*16-24*2,42*0,24*0,15 "výměna KL na mostě v km 5,634</t>
  </si>
  <si>
    <t>R65_75m_1</t>
  </si>
  <si>
    <t>3*2*2 "živice na přejezdu P7238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</si>
</sst>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190500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341630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448310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448310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448310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448310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448310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448310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448310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448310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448310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1"/>
      <c r="AL5" s="21"/>
      <c r="AM5" s="21"/>
      <c r="AN5" s="21"/>
      <c r="AO5" s="21"/>
      <c r="AP5" s="21"/>
      <c r="AQ5" s="21"/>
      <c r="AR5" s="19"/>
      <c r="BE5" s="25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1"/>
      <c r="AL6" s="21"/>
      <c r="AM6" s="21"/>
      <c r="AN6" s="21"/>
      <c r="AO6" s="21"/>
      <c r="AP6" s="21"/>
      <c r="AQ6" s="21"/>
      <c r="AR6" s="19"/>
      <c r="BE6" s="25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5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4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25</v>
      </c>
      <c r="AO10" s="21"/>
      <c r="AP10" s="21"/>
      <c r="AQ10" s="21"/>
      <c r="AR10" s="19"/>
      <c r="BE10" s="25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28</v>
      </c>
      <c r="AO11" s="21"/>
      <c r="AP11" s="21"/>
      <c r="AQ11" s="21"/>
      <c r="AR11" s="19"/>
      <c r="BE11" s="25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4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30</v>
      </c>
      <c r="AO13" s="21"/>
      <c r="AP13" s="21"/>
      <c r="AQ13" s="21"/>
      <c r="AR13" s="19"/>
      <c r="BE13" s="254"/>
      <c r="BS13" s="16" t="s">
        <v>6</v>
      </c>
    </row>
    <row r="14" spans="1:74">
      <c r="B14" s="20"/>
      <c r="C14" s="21"/>
      <c r="D14" s="21"/>
      <c r="E14" s="259" t="s">
        <v>30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8" t="s">
        <v>27</v>
      </c>
      <c r="AL14" s="21"/>
      <c r="AM14" s="21"/>
      <c r="AN14" s="30" t="s">
        <v>30</v>
      </c>
      <c r="AO14" s="21"/>
      <c r="AP14" s="21"/>
      <c r="AQ14" s="21"/>
      <c r="AR14" s="19"/>
      <c r="BE14" s="25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4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5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54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4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5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54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4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4"/>
    </row>
    <row r="23" spans="1:71" s="1" customFormat="1" ht="16.5" customHeight="1">
      <c r="B23" s="20"/>
      <c r="C23" s="21"/>
      <c r="D23" s="21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1"/>
      <c r="AP23" s="21"/>
      <c r="AQ23" s="21"/>
      <c r="AR23" s="19"/>
      <c r="BE23" s="25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4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2">
        <f>ROUND(AG94,2)</f>
        <v>0</v>
      </c>
      <c r="AL26" s="263"/>
      <c r="AM26" s="263"/>
      <c r="AN26" s="263"/>
      <c r="AO26" s="263"/>
      <c r="AP26" s="35"/>
      <c r="AQ26" s="35"/>
      <c r="AR26" s="38"/>
      <c r="BE26" s="25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4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4" t="s">
        <v>38</v>
      </c>
      <c r="M28" s="264"/>
      <c r="N28" s="264"/>
      <c r="O28" s="264"/>
      <c r="P28" s="264"/>
      <c r="Q28" s="35"/>
      <c r="R28" s="35"/>
      <c r="S28" s="35"/>
      <c r="T28" s="35"/>
      <c r="U28" s="35"/>
      <c r="V28" s="35"/>
      <c r="W28" s="264" t="s">
        <v>39</v>
      </c>
      <c r="X28" s="264"/>
      <c r="Y28" s="264"/>
      <c r="Z28" s="264"/>
      <c r="AA28" s="264"/>
      <c r="AB28" s="264"/>
      <c r="AC28" s="264"/>
      <c r="AD28" s="264"/>
      <c r="AE28" s="264"/>
      <c r="AF28" s="35"/>
      <c r="AG28" s="35"/>
      <c r="AH28" s="35"/>
      <c r="AI28" s="35"/>
      <c r="AJ28" s="35"/>
      <c r="AK28" s="264" t="s">
        <v>40</v>
      </c>
      <c r="AL28" s="264"/>
      <c r="AM28" s="264"/>
      <c r="AN28" s="264"/>
      <c r="AO28" s="264"/>
      <c r="AP28" s="35"/>
      <c r="AQ28" s="35"/>
      <c r="AR28" s="38"/>
      <c r="BE28" s="254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67">
        <v>0.21</v>
      </c>
      <c r="M29" s="266"/>
      <c r="N29" s="266"/>
      <c r="O29" s="266"/>
      <c r="P29" s="266"/>
      <c r="Q29" s="40"/>
      <c r="R29" s="40"/>
      <c r="S29" s="40"/>
      <c r="T29" s="40"/>
      <c r="U29" s="40"/>
      <c r="V29" s="40"/>
      <c r="W29" s="265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F29" s="40"/>
      <c r="AG29" s="40"/>
      <c r="AH29" s="40"/>
      <c r="AI29" s="40"/>
      <c r="AJ29" s="40"/>
      <c r="AK29" s="265">
        <f>ROUND(AV94, 2)</f>
        <v>0</v>
      </c>
      <c r="AL29" s="266"/>
      <c r="AM29" s="266"/>
      <c r="AN29" s="266"/>
      <c r="AO29" s="266"/>
      <c r="AP29" s="40"/>
      <c r="AQ29" s="40"/>
      <c r="AR29" s="41"/>
      <c r="BE29" s="255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67">
        <v>0.15</v>
      </c>
      <c r="M30" s="266"/>
      <c r="N30" s="266"/>
      <c r="O30" s="266"/>
      <c r="P30" s="266"/>
      <c r="Q30" s="40"/>
      <c r="R30" s="40"/>
      <c r="S30" s="40"/>
      <c r="T30" s="40"/>
      <c r="U30" s="40"/>
      <c r="V30" s="40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F30" s="40"/>
      <c r="AG30" s="40"/>
      <c r="AH30" s="40"/>
      <c r="AI30" s="40"/>
      <c r="AJ30" s="40"/>
      <c r="AK30" s="265">
        <f>ROUND(AW94, 2)</f>
        <v>0</v>
      </c>
      <c r="AL30" s="266"/>
      <c r="AM30" s="266"/>
      <c r="AN30" s="266"/>
      <c r="AO30" s="266"/>
      <c r="AP30" s="40"/>
      <c r="AQ30" s="40"/>
      <c r="AR30" s="41"/>
      <c r="BE30" s="255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67">
        <v>0.21</v>
      </c>
      <c r="M31" s="266"/>
      <c r="N31" s="266"/>
      <c r="O31" s="266"/>
      <c r="P31" s="266"/>
      <c r="Q31" s="40"/>
      <c r="R31" s="40"/>
      <c r="S31" s="40"/>
      <c r="T31" s="40"/>
      <c r="U31" s="40"/>
      <c r="V31" s="40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F31" s="40"/>
      <c r="AG31" s="40"/>
      <c r="AH31" s="40"/>
      <c r="AI31" s="40"/>
      <c r="AJ31" s="40"/>
      <c r="AK31" s="265">
        <v>0</v>
      </c>
      <c r="AL31" s="266"/>
      <c r="AM31" s="266"/>
      <c r="AN31" s="266"/>
      <c r="AO31" s="266"/>
      <c r="AP31" s="40"/>
      <c r="AQ31" s="40"/>
      <c r="AR31" s="41"/>
      <c r="BE31" s="255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67">
        <v>0.15</v>
      </c>
      <c r="M32" s="266"/>
      <c r="N32" s="266"/>
      <c r="O32" s="266"/>
      <c r="P32" s="266"/>
      <c r="Q32" s="40"/>
      <c r="R32" s="40"/>
      <c r="S32" s="40"/>
      <c r="T32" s="40"/>
      <c r="U32" s="40"/>
      <c r="V32" s="40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F32" s="40"/>
      <c r="AG32" s="40"/>
      <c r="AH32" s="40"/>
      <c r="AI32" s="40"/>
      <c r="AJ32" s="40"/>
      <c r="AK32" s="265">
        <v>0</v>
      </c>
      <c r="AL32" s="266"/>
      <c r="AM32" s="266"/>
      <c r="AN32" s="266"/>
      <c r="AO32" s="266"/>
      <c r="AP32" s="40"/>
      <c r="AQ32" s="40"/>
      <c r="AR32" s="41"/>
      <c r="BE32" s="255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67">
        <v>0</v>
      </c>
      <c r="M33" s="266"/>
      <c r="N33" s="266"/>
      <c r="O33" s="266"/>
      <c r="P33" s="266"/>
      <c r="Q33" s="40"/>
      <c r="R33" s="40"/>
      <c r="S33" s="40"/>
      <c r="T33" s="40"/>
      <c r="U33" s="40"/>
      <c r="V33" s="40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F33" s="40"/>
      <c r="AG33" s="40"/>
      <c r="AH33" s="40"/>
      <c r="AI33" s="40"/>
      <c r="AJ33" s="40"/>
      <c r="AK33" s="265">
        <v>0</v>
      </c>
      <c r="AL33" s="266"/>
      <c r="AM33" s="266"/>
      <c r="AN33" s="266"/>
      <c r="AO33" s="266"/>
      <c r="AP33" s="40"/>
      <c r="AQ33" s="40"/>
      <c r="AR33" s="41"/>
      <c r="BE33" s="25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4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68" t="s">
        <v>49</v>
      </c>
      <c r="Y35" s="269"/>
      <c r="Z35" s="269"/>
      <c r="AA35" s="269"/>
      <c r="AB35" s="269"/>
      <c r="AC35" s="44"/>
      <c r="AD35" s="44"/>
      <c r="AE35" s="44"/>
      <c r="AF35" s="44"/>
      <c r="AG35" s="44"/>
      <c r="AH35" s="44"/>
      <c r="AI35" s="44"/>
      <c r="AJ35" s="44"/>
      <c r="AK35" s="270">
        <f>SUM(AK26:AK33)</f>
        <v>0</v>
      </c>
      <c r="AL35" s="269"/>
      <c r="AM35" s="269"/>
      <c r="AN35" s="269"/>
      <c r="AO35" s="27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2022_633180306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2" t="str">
        <f>K6</f>
        <v>Oprava trati v úseku Kojetín – Valašské Meziříčí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Kojetín – Kroměříž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4" t="str">
        <f>IF(AN8= "","",AN8)</f>
        <v/>
      </c>
      <c r="AN87" s="27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s.o.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75" t="str">
        <f>IF(E17="","",E17)</f>
        <v xml:space="preserve"> </v>
      </c>
      <c r="AN89" s="276"/>
      <c r="AO89" s="276"/>
      <c r="AP89" s="276"/>
      <c r="AQ89" s="35"/>
      <c r="AR89" s="38"/>
      <c r="AS89" s="277" t="s">
        <v>57</v>
      </c>
      <c r="AT89" s="27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75" t="str">
        <f>IF(E20="","",E20)</f>
        <v>Jiří Vendel</v>
      </c>
      <c r="AN90" s="276"/>
      <c r="AO90" s="276"/>
      <c r="AP90" s="276"/>
      <c r="AQ90" s="35"/>
      <c r="AR90" s="38"/>
      <c r="AS90" s="279"/>
      <c r="AT90" s="28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1"/>
      <c r="AT91" s="28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3" t="s">
        <v>58</v>
      </c>
      <c r="D92" s="284"/>
      <c r="E92" s="284"/>
      <c r="F92" s="284"/>
      <c r="G92" s="284"/>
      <c r="H92" s="72"/>
      <c r="I92" s="285" t="s">
        <v>59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6" t="s">
        <v>60</v>
      </c>
      <c r="AH92" s="284"/>
      <c r="AI92" s="284"/>
      <c r="AJ92" s="284"/>
      <c r="AK92" s="284"/>
      <c r="AL92" s="284"/>
      <c r="AM92" s="284"/>
      <c r="AN92" s="285" t="s">
        <v>61</v>
      </c>
      <c r="AO92" s="284"/>
      <c r="AP92" s="287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1">
        <f>ROUND(SUM(AG95:AG97),2)</f>
        <v>0</v>
      </c>
      <c r="AH94" s="291"/>
      <c r="AI94" s="291"/>
      <c r="AJ94" s="291"/>
      <c r="AK94" s="291"/>
      <c r="AL94" s="291"/>
      <c r="AM94" s="291"/>
      <c r="AN94" s="292">
        <f>SUM(AG94,AT94)</f>
        <v>0</v>
      </c>
      <c r="AO94" s="292"/>
      <c r="AP94" s="292"/>
      <c r="AQ94" s="84" t="s">
        <v>1</v>
      </c>
      <c r="AR94" s="85"/>
      <c r="AS94" s="86">
        <f>ROUND(SUM(AS95:AS97),2)</f>
        <v>0</v>
      </c>
      <c r="AT94" s="87">
        <f>ROUND(SUM(AV94:AW94),2)</f>
        <v>0</v>
      </c>
      <c r="AU94" s="88">
        <f>ROUND(SUM(AU95:AU97),5)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ROUND(SUM(AZ95:AZ97),2)</f>
        <v>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90" t="s">
        <v>82</v>
      </c>
      <c r="E95" s="290"/>
      <c r="F95" s="290"/>
      <c r="G95" s="290"/>
      <c r="H95" s="290"/>
      <c r="I95" s="95"/>
      <c r="J95" s="290" t="s">
        <v>83</v>
      </c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0"/>
      <c r="AD95" s="290"/>
      <c r="AE95" s="290"/>
      <c r="AF95" s="290"/>
      <c r="AG95" s="288">
        <f>'SO01 - Oprava železničníh...'!J30</f>
        <v>0</v>
      </c>
      <c r="AH95" s="289"/>
      <c r="AI95" s="289"/>
      <c r="AJ95" s="289"/>
      <c r="AK95" s="289"/>
      <c r="AL95" s="289"/>
      <c r="AM95" s="289"/>
      <c r="AN95" s="288">
        <f>SUM(AG95,AT95)</f>
        <v>0</v>
      </c>
      <c r="AO95" s="289"/>
      <c r="AP95" s="289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'SO01 - Oprava železničníh...'!P120</f>
        <v>0</v>
      </c>
      <c r="AV95" s="99">
        <f>'SO01 - Oprava železničníh...'!J33</f>
        <v>0</v>
      </c>
      <c r="AW95" s="99">
        <f>'SO01 - Oprava železničníh...'!J34</f>
        <v>0</v>
      </c>
      <c r="AX95" s="99">
        <f>'SO01 - Oprava železničníh...'!J35</f>
        <v>0</v>
      </c>
      <c r="AY95" s="99">
        <f>'SO01 - Oprava železničníh...'!J36</f>
        <v>0</v>
      </c>
      <c r="AZ95" s="99">
        <f>'SO01 - Oprava železničníh...'!F33</f>
        <v>0</v>
      </c>
      <c r="BA95" s="99">
        <f>'SO01 - Oprava železničníh...'!F34</f>
        <v>0</v>
      </c>
      <c r="BB95" s="99">
        <f>'SO01 - Oprava železničníh...'!F35</f>
        <v>0</v>
      </c>
      <c r="BC95" s="99">
        <f>'SO01 - Oprava železničníh...'!F36</f>
        <v>0</v>
      </c>
      <c r="BD95" s="101">
        <f>'SO01 - Oprava železničníh...'!F37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4.75" customHeight="1">
      <c r="A96" s="92" t="s">
        <v>81</v>
      </c>
      <c r="B96" s="93"/>
      <c r="C96" s="94"/>
      <c r="D96" s="290" t="s">
        <v>88</v>
      </c>
      <c r="E96" s="290"/>
      <c r="F96" s="290"/>
      <c r="G96" s="290"/>
      <c r="H96" s="290"/>
      <c r="I96" s="95"/>
      <c r="J96" s="290" t="s">
        <v>89</v>
      </c>
      <c r="K96" s="290"/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288">
        <f>'SO02 - Oprava železničníh...'!J30</f>
        <v>0</v>
      </c>
      <c r="AH96" s="289"/>
      <c r="AI96" s="289"/>
      <c r="AJ96" s="289"/>
      <c r="AK96" s="289"/>
      <c r="AL96" s="289"/>
      <c r="AM96" s="289"/>
      <c r="AN96" s="288">
        <f>SUM(AG96,AT96)</f>
        <v>0</v>
      </c>
      <c r="AO96" s="289"/>
      <c r="AP96" s="289"/>
      <c r="AQ96" s="96" t="s">
        <v>84</v>
      </c>
      <c r="AR96" s="97"/>
      <c r="AS96" s="98">
        <v>0</v>
      </c>
      <c r="AT96" s="99">
        <f>ROUND(SUM(AV96:AW96),2)</f>
        <v>0</v>
      </c>
      <c r="AU96" s="100">
        <f>'SO02 - Oprava železničníh...'!P120</f>
        <v>0</v>
      </c>
      <c r="AV96" s="99">
        <f>'SO02 - Oprava železničníh...'!J33</f>
        <v>0</v>
      </c>
      <c r="AW96" s="99">
        <f>'SO02 - Oprava železničníh...'!J34</f>
        <v>0</v>
      </c>
      <c r="AX96" s="99">
        <f>'SO02 - Oprava železničníh...'!J35</f>
        <v>0</v>
      </c>
      <c r="AY96" s="99">
        <f>'SO02 - Oprava železničníh...'!J36</f>
        <v>0</v>
      </c>
      <c r="AZ96" s="99">
        <f>'SO02 - Oprava železničníh...'!F33</f>
        <v>0</v>
      </c>
      <c r="BA96" s="99">
        <f>'SO02 - Oprava železničníh...'!F34</f>
        <v>0</v>
      </c>
      <c r="BB96" s="99">
        <f>'SO02 - Oprava železničníh...'!F35</f>
        <v>0</v>
      </c>
      <c r="BC96" s="99">
        <f>'SO02 - Oprava železničníh...'!F36</f>
        <v>0</v>
      </c>
      <c r="BD96" s="101">
        <f>'SO02 - Oprava železničníh...'!F37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16.5" customHeight="1">
      <c r="A97" s="92" t="s">
        <v>81</v>
      </c>
      <c r="B97" s="93"/>
      <c r="C97" s="94"/>
      <c r="D97" s="290" t="s">
        <v>91</v>
      </c>
      <c r="E97" s="290"/>
      <c r="F97" s="290"/>
      <c r="G97" s="290"/>
      <c r="H97" s="290"/>
      <c r="I97" s="95"/>
      <c r="J97" s="290" t="s">
        <v>91</v>
      </c>
      <c r="K97" s="290"/>
      <c r="L97" s="290"/>
      <c r="M97" s="290"/>
      <c r="N97" s="290"/>
      <c r="O97" s="290"/>
      <c r="P97" s="290"/>
      <c r="Q97" s="290"/>
      <c r="R97" s="290"/>
      <c r="S97" s="290"/>
      <c r="T97" s="290"/>
      <c r="U97" s="290"/>
      <c r="V97" s="290"/>
      <c r="W97" s="290"/>
      <c r="X97" s="290"/>
      <c r="Y97" s="290"/>
      <c r="Z97" s="290"/>
      <c r="AA97" s="290"/>
      <c r="AB97" s="290"/>
      <c r="AC97" s="290"/>
      <c r="AD97" s="290"/>
      <c r="AE97" s="290"/>
      <c r="AF97" s="290"/>
      <c r="AG97" s="288">
        <f>'VRN - VRN'!J30</f>
        <v>0</v>
      </c>
      <c r="AH97" s="289"/>
      <c r="AI97" s="289"/>
      <c r="AJ97" s="289"/>
      <c r="AK97" s="289"/>
      <c r="AL97" s="289"/>
      <c r="AM97" s="289"/>
      <c r="AN97" s="288">
        <f>SUM(AG97,AT97)</f>
        <v>0</v>
      </c>
      <c r="AO97" s="289"/>
      <c r="AP97" s="289"/>
      <c r="AQ97" s="96" t="s">
        <v>84</v>
      </c>
      <c r="AR97" s="97"/>
      <c r="AS97" s="103">
        <v>0</v>
      </c>
      <c r="AT97" s="104">
        <f>ROUND(SUM(AV97:AW97),2)</f>
        <v>0</v>
      </c>
      <c r="AU97" s="105">
        <f>'VRN - VRN'!P117</f>
        <v>0</v>
      </c>
      <c r="AV97" s="104">
        <f>'VRN - VRN'!J33</f>
        <v>0</v>
      </c>
      <c r="AW97" s="104">
        <f>'VRN - VRN'!J34</f>
        <v>0</v>
      </c>
      <c r="AX97" s="104">
        <f>'VRN - VRN'!J35</f>
        <v>0</v>
      </c>
      <c r="AY97" s="104">
        <f>'VRN - VRN'!J36</f>
        <v>0</v>
      </c>
      <c r="AZ97" s="104">
        <f>'VRN - VRN'!F33</f>
        <v>0</v>
      </c>
      <c r="BA97" s="104">
        <f>'VRN - VRN'!F34</f>
        <v>0</v>
      </c>
      <c r="BB97" s="104">
        <f>'VRN - VRN'!F35</f>
        <v>0</v>
      </c>
      <c r="BC97" s="104">
        <f>'VRN - VRN'!F36</f>
        <v>0</v>
      </c>
      <c r="BD97" s="106">
        <f>'VRN - VRN'!F37</f>
        <v>0</v>
      </c>
      <c r="BT97" s="102" t="s">
        <v>85</v>
      </c>
      <c r="BV97" s="102" t="s">
        <v>79</v>
      </c>
      <c r="BW97" s="102" t="s">
        <v>92</v>
      </c>
      <c r="BX97" s="102" t="s">
        <v>5</v>
      </c>
      <c r="CL97" s="102" t="s">
        <v>1</v>
      </c>
      <c r="CM97" s="102" t="s">
        <v>87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algorithmName="SHA-512" hashValue="9wiSvJ/wpAvgEsQj4R4qzbtxpJ+OTYsFb7JEME1RKcKsP1FN4buvzmlsNjzbcTVA+Po8OYggD2ZJK6eQ86Yq8g==" saltValue="h7etnnpaOOxstO1XMddikuNY+81zefEq0Ofah24RCZkSNHKscIhK8kQkwxEebLhEIZVKV9FZtUhVM4Lw9YJJm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Oprava železničníh...'!C2" display="/"/>
    <hyperlink ref="A96" location="'SO02 - Oprava železničníh...'!C2" display="/"/>
    <hyperlink ref="A97" location="'VRN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86</v>
      </c>
      <c r="AZ2" s="107" t="s">
        <v>93</v>
      </c>
      <c r="BA2" s="107" t="s">
        <v>1</v>
      </c>
      <c r="BB2" s="107" t="s">
        <v>1</v>
      </c>
      <c r="BC2" s="107" t="s">
        <v>94</v>
      </c>
      <c r="BD2" s="107" t="s">
        <v>87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87</v>
      </c>
      <c r="AZ3" s="107" t="s">
        <v>95</v>
      </c>
      <c r="BA3" s="107" t="s">
        <v>1</v>
      </c>
      <c r="BB3" s="107" t="s">
        <v>1</v>
      </c>
      <c r="BC3" s="107" t="s">
        <v>96</v>
      </c>
      <c r="BD3" s="107" t="s">
        <v>87</v>
      </c>
    </row>
    <row r="4" spans="1:56" s="1" customFormat="1" ht="24.95" customHeight="1">
      <c r="B4" s="19"/>
      <c r="D4" s="110" t="s">
        <v>97</v>
      </c>
      <c r="L4" s="19"/>
      <c r="M4" s="111" t="s">
        <v>10</v>
      </c>
      <c r="AT4" s="16" t="s">
        <v>4</v>
      </c>
      <c r="AZ4" s="107" t="s">
        <v>98</v>
      </c>
      <c r="BA4" s="107" t="s">
        <v>1</v>
      </c>
      <c r="BB4" s="107" t="s">
        <v>1</v>
      </c>
      <c r="BC4" s="107" t="s">
        <v>99</v>
      </c>
      <c r="BD4" s="107" t="s">
        <v>87</v>
      </c>
    </row>
    <row r="5" spans="1:56" s="1" customFormat="1" ht="6.95" customHeight="1">
      <c r="B5" s="19"/>
      <c r="L5" s="19"/>
      <c r="AZ5" s="107" t="s">
        <v>100</v>
      </c>
      <c r="BA5" s="107" t="s">
        <v>1</v>
      </c>
      <c r="BB5" s="107" t="s">
        <v>1</v>
      </c>
      <c r="BC5" s="107" t="s">
        <v>101</v>
      </c>
      <c r="BD5" s="107" t="s">
        <v>87</v>
      </c>
    </row>
    <row r="6" spans="1:56" s="1" customFormat="1" ht="12" customHeight="1">
      <c r="B6" s="19"/>
      <c r="D6" s="112" t="s">
        <v>16</v>
      </c>
      <c r="L6" s="19"/>
      <c r="AZ6" s="107" t="s">
        <v>102</v>
      </c>
      <c r="BA6" s="107" t="s">
        <v>1</v>
      </c>
      <c r="BB6" s="107" t="s">
        <v>1</v>
      </c>
      <c r="BC6" s="107" t="s">
        <v>103</v>
      </c>
      <c r="BD6" s="107" t="s">
        <v>87</v>
      </c>
    </row>
    <row r="7" spans="1:56" s="1" customFormat="1" ht="16.5" customHeight="1">
      <c r="B7" s="19"/>
      <c r="E7" s="294" t="str">
        <f>'Rekapitulace stavby'!K6</f>
        <v>Oprava trati v úseku Kojetín – Valašské Meziříčí</v>
      </c>
      <c r="F7" s="295"/>
      <c r="G7" s="295"/>
      <c r="H7" s="295"/>
      <c r="L7" s="19"/>
      <c r="AZ7" s="107" t="s">
        <v>104</v>
      </c>
      <c r="BA7" s="107" t="s">
        <v>1</v>
      </c>
      <c r="BB7" s="107" t="s">
        <v>1</v>
      </c>
      <c r="BC7" s="107" t="s">
        <v>105</v>
      </c>
      <c r="BD7" s="107" t="s">
        <v>87</v>
      </c>
    </row>
    <row r="8" spans="1:56" s="2" customFormat="1" ht="12" customHeight="1">
      <c r="A8" s="33"/>
      <c r="B8" s="38"/>
      <c r="C8" s="33"/>
      <c r="D8" s="112" t="s">
        <v>106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07" t="s">
        <v>107</v>
      </c>
      <c r="BA8" s="107" t="s">
        <v>1</v>
      </c>
      <c r="BB8" s="107" t="s">
        <v>1</v>
      </c>
      <c r="BC8" s="107" t="s">
        <v>108</v>
      </c>
      <c r="BD8" s="107" t="s">
        <v>87</v>
      </c>
    </row>
    <row r="9" spans="1:56" s="2" customFormat="1" ht="30" customHeight="1">
      <c r="A9" s="33"/>
      <c r="B9" s="38"/>
      <c r="C9" s="33"/>
      <c r="D9" s="33"/>
      <c r="E9" s="296" t="s">
        <v>109</v>
      </c>
      <c r="F9" s="297"/>
      <c r="G9" s="297"/>
      <c r="H9" s="29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07" t="s">
        <v>110</v>
      </c>
      <c r="BA9" s="107" t="s">
        <v>1</v>
      </c>
      <c r="BB9" s="107" t="s">
        <v>1</v>
      </c>
      <c r="BC9" s="107" t="s">
        <v>111</v>
      </c>
      <c r="BD9" s="107" t="s">
        <v>87</v>
      </c>
    </row>
    <row r="10" spans="1:5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07" t="s">
        <v>112</v>
      </c>
      <c r="BA10" s="107" t="s">
        <v>1</v>
      </c>
      <c r="BB10" s="107" t="s">
        <v>1</v>
      </c>
      <c r="BC10" s="107" t="s">
        <v>113</v>
      </c>
      <c r="BD10" s="107" t="s">
        <v>87</v>
      </c>
    </row>
    <row r="11" spans="1:56" s="2" customFormat="1" ht="12" customHeight="1">
      <c r="A11" s="33"/>
      <c r="B11" s="38"/>
      <c r="C11" s="33"/>
      <c r="D11" s="112" t="s">
        <v>18</v>
      </c>
      <c r="E11" s="33"/>
      <c r="F11" s="113" t="s">
        <v>1</v>
      </c>
      <c r="G11" s="33"/>
      <c r="H11" s="33"/>
      <c r="I11" s="112" t="s">
        <v>19</v>
      </c>
      <c r="J11" s="113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8"/>
      <c r="C12" s="33"/>
      <c r="D12" s="112" t="s">
        <v>20</v>
      </c>
      <c r="E12" s="33"/>
      <c r="F12" s="113" t="s">
        <v>114</v>
      </c>
      <c r="G12" s="33"/>
      <c r="H12" s="33"/>
      <c r="I12" s="112" t="s">
        <v>22</v>
      </c>
      <c r="J12" s="114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8"/>
      <c r="C14" s="33"/>
      <c r="D14" s="112" t="s">
        <v>23</v>
      </c>
      <c r="E14" s="33"/>
      <c r="F14" s="33"/>
      <c r="G14" s="33"/>
      <c r="H14" s="33"/>
      <c r="I14" s="112" t="s">
        <v>24</v>
      </c>
      <c r="J14" s="113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8"/>
      <c r="C15" s="33"/>
      <c r="D15" s="33"/>
      <c r="E15" s="113" t="s">
        <v>26</v>
      </c>
      <c r="F15" s="33"/>
      <c r="G15" s="33"/>
      <c r="H15" s="33"/>
      <c r="I15" s="112" t="s">
        <v>27</v>
      </c>
      <c r="J15" s="113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29</v>
      </c>
      <c r="E17" s="33"/>
      <c r="F17" s="33"/>
      <c r="G17" s="33"/>
      <c r="H17" s="33"/>
      <c r="I17" s="112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8" t="str">
        <f>'Rekapitulace stavby'!E14</f>
        <v>Vyplň údaj</v>
      </c>
      <c r="F18" s="299"/>
      <c r="G18" s="299"/>
      <c r="H18" s="299"/>
      <c r="I18" s="112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31</v>
      </c>
      <c r="E20" s="33"/>
      <c r="F20" s="33"/>
      <c r="G20" s="33"/>
      <c r="H20" s="33"/>
      <c r="I20" s="112" t="s">
        <v>24</v>
      </c>
      <c r="J20" s="113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27</v>
      </c>
      <c r="J21" s="113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34</v>
      </c>
      <c r="E23" s="33"/>
      <c r="F23" s="33"/>
      <c r="G23" s="33"/>
      <c r="H23" s="33"/>
      <c r="I23" s="112" t="s">
        <v>24</v>
      </c>
      <c r="J23" s="113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">
        <v>35</v>
      </c>
      <c r="F24" s="33"/>
      <c r="G24" s="33"/>
      <c r="H24" s="33"/>
      <c r="I24" s="112" t="s">
        <v>27</v>
      </c>
      <c r="J24" s="113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9" t="s">
        <v>37</v>
      </c>
      <c r="E30" s="33"/>
      <c r="F30" s="33"/>
      <c r="G30" s="33"/>
      <c r="H30" s="33"/>
      <c r="I30" s="33"/>
      <c r="J30" s="120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8"/>
      <c r="E31" s="118"/>
      <c r="F31" s="118"/>
      <c r="G31" s="118"/>
      <c r="H31" s="118"/>
      <c r="I31" s="118"/>
      <c r="J31" s="118"/>
      <c r="K31" s="11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1" t="s">
        <v>39</v>
      </c>
      <c r="G32" s="33"/>
      <c r="H32" s="33"/>
      <c r="I32" s="121" t="s">
        <v>38</v>
      </c>
      <c r="J32" s="121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41</v>
      </c>
      <c r="E33" s="112" t="s">
        <v>42</v>
      </c>
      <c r="F33" s="123">
        <f>ROUND((SUM(BE120:BE235)),  2)</f>
        <v>0</v>
      </c>
      <c r="G33" s="33"/>
      <c r="H33" s="33"/>
      <c r="I33" s="124">
        <v>0.21</v>
      </c>
      <c r="J33" s="123">
        <f>ROUND(((SUM(BE120:BE235))*I33),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2" t="s">
        <v>43</v>
      </c>
      <c r="F34" s="123">
        <f>ROUND((SUM(BF120:BF235)),  2)</f>
        <v>0</v>
      </c>
      <c r="G34" s="33"/>
      <c r="H34" s="33"/>
      <c r="I34" s="124">
        <v>0.15</v>
      </c>
      <c r="J34" s="123">
        <f>ROUND(((SUM(BF120:BF235))*I34),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2" t="s">
        <v>44</v>
      </c>
      <c r="F35" s="123">
        <f>ROUND((SUM(BG120:BG235)),  2)</f>
        <v>0</v>
      </c>
      <c r="G35" s="33"/>
      <c r="H35" s="33"/>
      <c r="I35" s="124">
        <v>0.21</v>
      </c>
      <c r="J35" s="123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2" t="s">
        <v>45</v>
      </c>
      <c r="F36" s="123">
        <f>ROUND((SUM(BH120:BH235)),  2)</f>
        <v>0</v>
      </c>
      <c r="G36" s="33"/>
      <c r="H36" s="33"/>
      <c r="I36" s="124">
        <v>0.15</v>
      </c>
      <c r="J36" s="123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46</v>
      </c>
      <c r="F37" s="123">
        <f>ROUND((SUM(BI120:BI235)),  2)</f>
        <v>0</v>
      </c>
      <c r="G37" s="33"/>
      <c r="H37" s="33"/>
      <c r="I37" s="124">
        <v>0</v>
      </c>
      <c r="J37" s="123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1" t="str">
        <f>E7</f>
        <v>Oprava trati v úseku Kojetín – Valašské Meziříčí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106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72" t="str">
        <f>E9</f>
        <v>SO01 - Oprava železničního svršku v km 1,214 – 3,367 (Bezměrov)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Kojetín – Bezměrov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s.o.</v>
      </c>
      <c r="G91" s="35"/>
      <c r="H91" s="35"/>
      <c r="I91" s="28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>Jiří Vendel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116</v>
      </c>
      <c r="D94" s="144"/>
      <c r="E94" s="144"/>
      <c r="F94" s="144"/>
      <c r="G94" s="144"/>
      <c r="H94" s="144"/>
      <c r="I94" s="144"/>
      <c r="J94" s="145" t="s">
        <v>117</v>
      </c>
      <c r="K94" s="144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118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119</v>
      </c>
    </row>
    <row r="97" spans="1:31" s="9" customFormat="1" ht="24.95" customHeight="1">
      <c r="B97" s="147"/>
      <c r="C97" s="148"/>
      <c r="D97" s="149" t="s">
        <v>120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121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9" customFormat="1" ht="24.95" customHeight="1">
      <c r="B99" s="147"/>
      <c r="C99" s="148"/>
      <c r="D99" s="149" t="s">
        <v>122</v>
      </c>
      <c r="E99" s="150"/>
      <c r="F99" s="150"/>
      <c r="G99" s="150"/>
      <c r="H99" s="150"/>
      <c r="I99" s="150"/>
      <c r="J99" s="151">
        <f>J200</f>
        <v>0</v>
      </c>
      <c r="K99" s="148"/>
      <c r="L99" s="152"/>
    </row>
    <row r="100" spans="1:31" s="9" customFormat="1" ht="24.95" customHeight="1">
      <c r="B100" s="147"/>
      <c r="C100" s="148"/>
      <c r="D100" s="149" t="s">
        <v>123</v>
      </c>
      <c r="E100" s="150"/>
      <c r="F100" s="150"/>
      <c r="G100" s="150"/>
      <c r="H100" s="150"/>
      <c r="I100" s="150"/>
      <c r="J100" s="151">
        <f>J209</f>
        <v>0</v>
      </c>
      <c r="K100" s="148"/>
      <c r="L100" s="152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124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01" t="str">
        <f>E7</f>
        <v>Oprava trati v úseku Kojetín – Valašské Meziříčí</v>
      </c>
      <c r="F110" s="302"/>
      <c r="G110" s="302"/>
      <c r="H110" s="302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30" customHeight="1">
      <c r="A112" s="33"/>
      <c r="B112" s="34"/>
      <c r="C112" s="35"/>
      <c r="D112" s="35"/>
      <c r="E112" s="272" t="str">
        <f>E9</f>
        <v>SO01 - Oprava železničního svršku v km 1,214 – 3,367 (Bezměrov)</v>
      </c>
      <c r="F112" s="303"/>
      <c r="G112" s="303"/>
      <c r="H112" s="303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>Kojetín – Bezměrov</v>
      </c>
      <c r="G114" s="35"/>
      <c r="H114" s="35"/>
      <c r="I114" s="28" t="s">
        <v>22</v>
      </c>
      <c r="J114" s="65">
        <f>IF(J12="","",J12)</f>
        <v>0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23</v>
      </c>
      <c r="D116" s="35"/>
      <c r="E116" s="35"/>
      <c r="F116" s="26" t="str">
        <f>E15</f>
        <v>Správa železnic, s.o.</v>
      </c>
      <c r="G116" s="35"/>
      <c r="H116" s="35"/>
      <c r="I116" s="28" t="s">
        <v>31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29</v>
      </c>
      <c r="D117" s="35"/>
      <c r="E117" s="35"/>
      <c r="F117" s="26" t="str">
        <f>IF(E18="","",E18)</f>
        <v>Vyplň údaj</v>
      </c>
      <c r="G117" s="35"/>
      <c r="H117" s="35"/>
      <c r="I117" s="28" t="s">
        <v>34</v>
      </c>
      <c r="J117" s="31" t="str">
        <f>E24</f>
        <v>Jiří Vendel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9"/>
      <c r="B119" s="160"/>
      <c r="C119" s="161" t="s">
        <v>125</v>
      </c>
      <c r="D119" s="162" t="s">
        <v>62</v>
      </c>
      <c r="E119" s="162" t="s">
        <v>58</v>
      </c>
      <c r="F119" s="162" t="s">
        <v>59</v>
      </c>
      <c r="G119" s="162" t="s">
        <v>126</v>
      </c>
      <c r="H119" s="162" t="s">
        <v>127</v>
      </c>
      <c r="I119" s="162" t="s">
        <v>128</v>
      </c>
      <c r="J119" s="162" t="s">
        <v>117</v>
      </c>
      <c r="K119" s="163" t="s">
        <v>129</v>
      </c>
      <c r="L119" s="164"/>
      <c r="M119" s="74" t="s">
        <v>1</v>
      </c>
      <c r="N119" s="75" t="s">
        <v>41</v>
      </c>
      <c r="O119" s="75" t="s">
        <v>130</v>
      </c>
      <c r="P119" s="75" t="s">
        <v>131</v>
      </c>
      <c r="Q119" s="75" t="s">
        <v>132</v>
      </c>
      <c r="R119" s="75" t="s">
        <v>133</v>
      </c>
      <c r="S119" s="75" t="s">
        <v>134</v>
      </c>
      <c r="T119" s="76" t="s">
        <v>135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3"/>
      <c r="B120" s="34"/>
      <c r="C120" s="81" t="s">
        <v>136</v>
      </c>
      <c r="D120" s="35"/>
      <c r="E120" s="35"/>
      <c r="F120" s="35"/>
      <c r="G120" s="35"/>
      <c r="H120" s="35"/>
      <c r="I120" s="35"/>
      <c r="J120" s="165">
        <f>BK120</f>
        <v>0</v>
      </c>
      <c r="K120" s="35"/>
      <c r="L120" s="38"/>
      <c r="M120" s="77"/>
      <c r="N120" s="166"/>
      <c r="O120" s="78"/>
      <c r="P120" s="167">
        <f>P121+P200+P209</f>
        <v>0</v>
      </c>
      <c r="Q120" s="78"/>
      <c r="R120" s="167">
        <f>R121+R200+R209</f>
        <v>488.036</v>
      </c>
      <c r="S120" s="78"/>
      <c r="T120" s="168">
        <f>T121+T200+T209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76</v>
      </c>
      <c r="AU120" s="16" t="s">
        <v>119</v>
      </c>
      <c r="BK120" s="169">
        <f>BK121+BK200+BK209</f>
        <v>0</v>
      </c>
    </row>
    <row r="121" spans="1:65" s="12" customFormat="1" ht="25.9" customHeight="1">
      <c r="B121" s="170"/>
      <c r="C121" s="171"/>
      <c r="D121" s="172" t="s">
        <v>76</v>
      </c>
      <c r="E121" s="173" t="s">
        <v>137</v>
      </c>
      <c r="F121" s="173" t="s">
        <v>138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</f>
        <v>0</v>
      </c>
      <c r="Q121" s="178"/>
      <c r="R121" s="179">
        <f>R122</f>
        <v>0</v>
      </c>
      <c r="S121" s="178"/>
      <c r="T121" s="180">
        <f>T122</f>
        <v>0</v>
      </c>
      <c r="AR121" s="181" t="s">
        <v>85</v>
      </c>
      <c r="AT121" s="182" t="s">
        <v>76</v>
      </c>
      <c r="AU121" s="182" t="s">
        <v>77</v>
      </c>
      <c r="AY121" s="181" t="s">
        <v>139</v>
      </c>
      <c r="BK121" s="183">
        <f>BK122</f>
        <v>0</v>
      </c>
    </row>
    <row r="122" spans="1:65" s="12" customFormat="1" ht="22.9" customHeight="1">
      <c r="B122" s="170"/>
      <c r="C122" s="171"/>
      <c r="D122" s="172" t="s">
        <v>76</v>
      </c>
      <c r="E122" s="184" t="s">
        <v>140</v>
      </c>
      <c r="F122" s="184" t="s">
        <v>141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SUM(P123:P199)</f>
        <v>0</v>
      </c>
      <c r="Q122" s="178"/>
      <c r="R122" s="179">
        <f>SUM(R123:R199)</f>
        <v>0</v>
      </c>
      <c r="S122" s="178"/>
      <c r="T122" s="180">
        <f>SUM(T123:T199)</f>
        <v>0</v>
      </c>
      <c r="AR122" s="181" t="s">
        <v>85</v>
      </c>
      <c r="AT122" s="182" t="s">
        <v>76</v>
      </c>
      <c r="AU122" s="182" t="s">
        <v>85</v>
      </c>
      <c r="AY122" s="181" t="s">
        <v>139</v>
      </c>
      <c r="BK122" s="183">
        <f>SUM(BK123:BK199)</f>
        <v>0</v>
      </c>
    </row>
    <row r="123" spans="1:65" s="2" customFormat="1" ht="37.9" customHeight="1">
      <c r="A123" s="33"/>
      <c r="B123" s="34"/>
      <c r="C123" s="186" t="s">
        <v>85</v>
      </c>
      <c r="D123" s="186" t="s">
        <v>142</v>
      </c>
      <c r="E123" s="187" t="s">
        <v>143</v>
      </c>
      <c r="F123" s="188" t="s">
        <v>144</v>
      </c>
      <c r="G123" s="189" t="s">
        <v>145</v>
      </c>
      <c r="H123" s="190">
        <v>0.6</v>
      </c>
      <c r="I123" s="191"/>
      <c r="J123" s="192">
        <f>ROUND(I123*H123,2)</f>
        <v>0</v>
      </c>
      <c r="K123" s="188" t="s">
        <v>146</v>
      </c>
      <c r="L123" s="38"/>
      <c r="M123" s="193" t="s">
        <v>1</v>
      </c>
      <c r="N123" s="194" t="s">
        <v>42</v>
      </c>
      <c r="O123" s="70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147</v>
      </c>
      <c r="AT123" s="197" t="s">
        <v>142</v>
      </c>
      <c r="AU123" s="197" t="s">
        <v>87</v>
      </c>
      <c r="AY123" s="16" t="s">
        <v>139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85</v>
      </c>
      <c r="BK123" s="198">
        <f>ROUND(I123*H123,2)</f>
        <v>0</v>
      </c>
      <c r="BL123" s="16" t="s">
        <v>147</v>
      </c>
      <c r="BM123" s="197" t="s">
        <v>148</v>
      </c>
    </row>
    <row r="124" spans="1:65" s="2" customFormat="1" ht="58.5">
      <c r="A124" s="33"/>
      <c r="B124" s="34"/>
      <c r="C124" s="35"/>
      <c r="D124" s="199" t="s">
        <v>149</v>
      </c>
      <c r="E124" s="35"/>
      <c r="F124" s="200" t="s">
        <v>150</v>
      </c>
      <c r="G124" s="35"/>
      <c r="H124" s="35"/>
      <c r="I124" s="201"/>
      <c r="J124" s="35"/>
      <c r="K124" s="35"/>
      <c r="L124" s="38"/>
      <c r="M124" s="202"/>
      <c r="N124" s="203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149</v>
      </c>
      <c r="AU124" s="16" t="s">
        <v>87</v>
      </c>
    </row>
    <row r="125" spans="1:65" s="13" customFormat="1" ht="11.25">
      <c r="B125" s="204"/>
      <c r="C125" s="205"/>
      <c r="D125" s="199" t="s">
        <v>151</v>
      </c>
      <c r="E125" s="206" t="s">
        <v>1</v>
      </c>
      <c r="F125" s="207" t="s">
        <v>152</v>
      </c>
      <c r="G125" s="205"/>
      <c r="H125" s="208">
        <v>0.6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151</v>
      </c>
      <c r="AU125" s="214" t="s">
        <v>87</v>
      </c>
      <c r="AV125" s="13" t="s">
        <v>87</v>
      </c>
      <c r="AW125" s="13" t="s">
        <v>33</v>
      </c>
      <c r="AX125" s="13" t="s">
        <v>85</v>
      </c>
      <c r="AY125" s="214" t="s">
        <v>139</v>
      </c>
    </row>
    <row r="126" spans="1:65" s="2" customFormat="1" ht="24.2" customHeight="1">
      <c r="A126" s="33"/>
      <c r="B126" s="34"/>
      <c r="C126" s="186" t="s">
        <v>87</v>
      </c>
      <c r="D126" s="186" t="s">
        <v>142</v>
      </c>
      <c r="E126" s="187" t="s">
        <v>153</v>
      </c>
      <c r="F126" s="188" t="s">
        <v>154</v>
      </c>
      <c r="G126" s="189" t="s">
        <v>155</v>
      </c>
      <c r="H126" s="190">
        <v>9.5630000000000006</v>
      </c>
      <c r="I126" s="191"/>
      <c r="J126" s="192">
        <f>ROUND(I126*H126,2)</f>
        <v>0</v>
      </c>
      <c r="K126" s="188" t="s">
        <v>146</v>
      </c>
      <c r="L126" s="38"/>
      <c r="M126" s="193" t="s">
        <v>1</v>
      </c>
      <c r="N126" s="194" t="s">
        <v>42</v>
      </c>
      <c r="O126" s="70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7" t="s">
        <v>147</v>
      </c>
      <c r="AT126" s="197" t="s">
        <v>142</v>
      </c>
      <c r="AU126" s="197" t="s">
        <v>87</v>
      </c>
      <c r="AY126" s="16" t="s">
        <v>139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85</v>
      </c>
      <c r="BK126" s="198">
        <f>ROUND(I126*H126,2)</f>
        <v>0</v>
      </c>
      <c r="BL126" s="16" t="s">
        <v>147</v>
      </c>
      <c r="BM126" s="197" t="s">
        <v>156</v>
      </c>
    </row>
    <row r="127" spans="1:65" s="2" customFormat="1" ht="78">
      <c r="A127" s="33"/>
      <c r="B127" s="34"/>
      <c r="C127" s="35"/>
      <c r="D127" s="199" t="s">
        <v>149</v>
      </c>
      <c r="E127" s="35"/>
      <c r="F127" s="200" t="s">
        <v>157</v>
      </c>
      <c r="G127" s="35"/>
      <c r="H127" s="35"/>
      <c r="I127" s="201"/>
      <c r="J127" s="35"/>
      <c r="K127" s="35"/>
      <c r="L127" s="38"/>
      <c r="M127" s="202"/>
      <c r="N127" s="203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149</v>
      </c>
      <c r="AU127" s="16" t="s">
        <v>87</v>
      </c>
    </row>
    <row r="128" spans="1:65" s="13" customFormat="1" ht="11.25">
      <c r="B128" s="204"/>
      <c r="C128" s="205"/>
      <c r="D128" s="199" t="s">
        <v>151</v>
      </c>
      <c r="E128" s="206" t="s">
        <v>112</v>
      </c>
      <c r="F128" s="207" t="s">
        <v>158</v>
      </c>
      <c r="G128" s="205"/>
      <c r="H128" s="208">
        <v>9.5630000000000006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151</v>
      </c>
      <c r="AU128" s="214" t="s">
        <v>87</v>
      </c>
      <c r="AV128" s="13" t="s">
        <v>87</v>
      </c>
      <c r="AW128" s="13" t="s">
        <v>33</v>
      </c>
      <c r="AX128" s="13" t="s">
        <v>85</v>
      </c>
      <c r="AY128" s="214" t="s">
        <v>139</v>
      </c>
    </row>
    <row r="129" spans="1:65" s="2" customFormat="1" ht="24.2" customHeight="1">
      <c r="A129" s="33"/>
      <c r="B129" s="34"/>
      <c r="C129" s="186" t="s">
        <v>159</v>
      </c>
      <c r="D129" s="186" t="s">
        <v>142</v>
      </c>
      <c r="E129" s="187" t="s">
        <v>160</v>
      </c>
      <c r="F129" s="188" t="s">
        <v>161</v>
      </c>
      <c r="G129" s="189" t="s">
        <v>155</v>
      </c>
      <c r="H129" s="190">
        <v>26.16</v>
      </c>
      <c r="I129" s="191"/>
      <c r="J129" s="192">
        <f>ROUND(I129*H129,2)</f>
        <v>0</v>
      </c>
      <c r="K129" s="188" t="s">
        <v>146</v>
      </c>
      <c r="L129" s="38"/>
      <c r="M129" s="193" t="s">
        <v>1</v>
      </c>
      <c r="N129" s="194" t="s">
        <v>42</v>
      </c>
      <c r="O129" s="70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7" t="s">
        <v>147</v>
      </c>
      <c r="AT129" s="197" t="s">
        <v>142</v>
      </c>
      <c r="AU129" s="197" t="s">
        <v>87</v>
      </c>
      <c r="AY129" s="16" t="s">
        <v>139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85</v>
      </c>
      <c r="BK129" s="198">
        <f>ROUND(I129*H129,2)</f>
        <v>0</v>
      </c>
      <c r="BL129" s="16" t="s">
        <v>147</v>
      </c>
      <c r="BM129" s="197" t="s">
        <v>162</v>
      </c>
    </row>
    <row r="130" spans="1:65" s="2" customFormat="1" ht="87.75">
      <c r="A130" s="33"/>
      <c r="B130" s="34"/>
      <c r="C130" s="35"/>
      <c r="D130" s="199" t="s">
        <v>149</v>
      </c>
      <c r="E130" s="35"/>
      <c r="F130" s="200" t="s">
        <v>163</v>
      </c>
      <c r="G130" s="35"/>
      <c r="H130" s="35"/>
      <c r="I130" s="201"/>
      <c r="J130" s="35"/>
      <c r="K130" s="35"/>
      <c r="L130" s="38"/>
      <c r="M130" s="202"/>
      <c r="N130" s="203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149</v>
      </c>
      <c r="AU130" s="16" t="s">
        <v>87</v>
      </c>
    </row>
    <row r="131" spans="1:65" s="13" customFormat="1" ht="11.25">
      <c r="B131" s="204"/>
      <c r="C131" s="205"/>
      <c r="D131" s="199" t="s">
        <v>151</v>
      </c>
      <c r="E131" s="206" t="s">
        <v>110</v>
      </c>
      <c r="F131" s="207" t="s">
        <v>164</v>
      </c>
      <c r="G131" s="205"/>
      <c r="H131" s="208">
        <v>26.16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151</v>
      </c>
      <c r="AU131" s="214" t="s">
        <v>87</v>
      </c>
      <c r="AV131" s="13" t="s">
        <v>87</v>
      </c>
      <c r="AW131" s="13" t="s">
        <v>33</v>
      </c>
      <c r="AX131" s="13" t="s">
        <v>85</v>
      </c>
      <c r="AY131" s="214" t="s">
        <v>139</v>
      </c>
    </row>
    <row r="132" spans="1:65" s="2" customFormat="1" ht="16.5" customHeight="1">
      <c r="A132" s="33"/>
      <c r="B132" s="34"/>
      <c r="C132" s="186" t="s">
        <v>147</v>
      </c>
      <c r="D132" s="186" t="s">
        <v>142</v>
      </c>
      <c r="E132" s="187" t="s">
        <v>165</v>
      </c>
      <c r="F132" s="188" t="s">
        <v>166</v>
      </c>
      <c r="G132" s="189" t="s">
        <v>155</v>
      </c>
      <c r="H132" s="190">
        <v>285.66800000000001</v>
      </c>
      <c r="I132" s="191"/>
      <c r="J132" s="192">
        <f>ROUND(I132*H132,2)</f>
        <v>0</v>
      </c>
      <c r="K132" s="188" t="s">
        <v>146</v>
      </c>
      <c r="L132" s="38"/>
      <c r="M132" s="193" t="s">
        <v>1</v>
      </c>
      <c r="N132" s="194" t="s">
        <v>42</v>
      </c>
      <c r="O132" s="70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7" t="s">
        <v>147</v>
      </c>
      <c r="AT132" s="197" t="s">
        <v>142</v>
      </c>
      <c r="AU132" s="197" t="s">
        <v>87</v>
      </c>
      <c r="AY132" s="16" t="s">
        <v>139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85</v>
      </c>
      <c r="BK132" s="198">
        <f>ROUND(I132*H132,2)</f>
        <v>0</v>
      </c>
      <c r="BL132" s="16" t="s">
        <v>147</v>
      </c>
      <c r="BM132" s="197" t="s">
        <v>167</v>
      </c>
    </row>
    <row r="133" spans="1:65" s="2" customFormat="1" ht="48.75">
      <c r="A133" s="33"/>
      <c r="B133" s="34"/>
      <c r="C133" s="35"/>
      <c r="D133" s="199" t="s">
        <v>149</v>
      </c>
      <c r="E133" s="35"/>
      <c r="F133" s="200" t="s">
        <v>168</v>
      </c>
      <c r="G133" s="35"/>
      <c r="H133" s="35"/>
      <c r="I133" s="201"/>
      <c r="J133" s="35"/>
      <c r="K133" s="35"/>
      <c r="L133" s="38"/>
      <c r="M133" s="202"/>
      <c r="N133" s="203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149</v>
      </c>
      <c r="AU133" s="16" t="s">
        <v>87</v>
      </c>
    </row>
    <row r="134" spans="1:65" s="13" customFormat="1" ht="11.25">
      <c r="B134" s="204"/>
      <c r="C134" s="205"/>
      <c r="D134" s="199" t="s">
        <v>151</v>
      </c>
      <c r="E134" s="206" t="s">
        <v>1</v>
      </c>
      <c r="F134" s="207" t="s">
        <v>169</v>
      </c>
      <c r="G134" s="205"/>
      <c r="H134" s="208">
        <v>240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151</v>
      </c>
      <c r="AU134" s="214" t="s">
        <v>87</v>
      </c>
      <c r="AV134" s="13" t="s">
        <v>87</v>
      </c>
      <c r="AW134" s="13" t="s">
        <v>33</v>
      </c>
      <c r="AX134" s="13" t="s">
        <v>77</v>
      </c>
      <c r="AY134" s="214" t="s">
        <v>139</v>
      </c>
    </row>
    <row r="135" spans="1:65" s="13" customFormat="1" ht="11.25">
      <c r="B135" s="204"/>
      <c r="C135" s="205"/>
      <c r="D135" s="199" t="s">
        <v>151</v>
      </c>
      <c r="E135" s="206" t="s">
        <v>1</v>
      </c>
      <c r="F135" s="207" t="s">
        <v>170</v>
      </c>
      <c r="G135" s="205"/>
      <c r="H135" s="208">
        <v>9.9450000000000003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151</v>
      </c>
      <c r="AU135" s="214" t="s">
        <v>87</v>
      </c>
      <c r="AV135" s="13" t="s">
        <v>87</v>
      </c>
      <c r="AW135" s="13" t="s">
        <v>33</v>
      </c>
      <c r="AX135" s="13" t="s">
        <v>77</v>
      </c>
      <c r="AY135" s="214" t="s">
        <v>139</v>
      </c>
    </row>
    <row r="136" spans="1:65" s="13" customFormat="1" ht="11.25">
      <c r="B136" s="204"/>
      <c r="C136" s="205"/>
      <c r="D136" s="199" t="s">
        <v>151</v>
      </c>
      <c r="E136" s="206" t="s">
        <v>1</v>
      </c>
      <c r="F136" s="207" t="s">
        <v>171</v>
      </c>
      <c r="G136" s="205"/>
      <c r="H136" s="208">
        <v>9.5630000000000006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151</v>
      </c>
      <c r="AU136" s="214" t="s">
        <v>87</v>
      </c>
      <c r="AV136" s="13" t="s">
        <v>87</v>
      </c>
      <c r="AW136" s="13" t="s">
        <v>33</v>
      </c>
      <c r="AX136" s="13" t="s">
        <v>77</v>
      </c>
      <c r="AY136" s="214" t="s">
        <v>139</v>
      </c>
    </row>
    <row r="137" spans="1:65" s="13" customFormat="1" ht="11.25">
      <c r="B137" s="204"/>
      <c r="C137" s="205"/>
      <c r="D137" s="199" t="s">
        <v>151</v>
      </c>
      <c r="E137" s="206" t="s">
        <v>1</v>
      </c>
      <c r="F137" s="207" t="s">
        <v>172</v>
      </c>
      <c r="G137" s="205"/>
      <c r="H137" s="208">
        <v>26.16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151</v>
      </c>
      <c r="AU137" s="214" t="s">
        <v>87</v>
      </c>
      <c r="AV137" s="13" t="s">
        <v>87</v>
      </c>
      <c r="AW137" s="13" t="s">
        <v>33</v>
      </c>
      <c r="AX137" s="13" t="s">
        <v>77</v>
      </c>
      <c r="AY137" s="214" t="s">
        <v>139</v>
      </c>
    </row>
    <row r="138" spans="1:65" s="14" customFormat="1" ht="11.25">
      <c r="B138" s="215"/>
      <c r="C138" s="216"/>
      <c r="D138" s="199" t="s">
        <v>151</v>
      </c>
      <c r="E138" s="217" t="s">
        <v>102</v>
      </c>
      <c r="F138" s="218" t="s">
        <v>173</v>
      </c>
      <c r="G138" s="216"/>
      <c r="H138" s="219">
        <v>285.66800000000001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151</v>
      </c>
      <c r="AU138" s="225" t="s">
        <v>87</v>
      </c>
      <c r="AV138" s="14" t="s">
        <v>147</v>
      </c>
      <c r="AW138" s="14" t="s">
        <v>33</v>
      </c>
      <c r="AX138" s="14" t="s">
        <v>85</v>
      </c>
      <c r="AY138" s="225" t="s">
        <v>139</v>
      </c>
    </row>
    <row r="139" spans="1:65" s="2" customFormat="1" ht="24.2" customHeight="1">
      <c r="A139" s="33"/>
      <c r="B139" s="34"/>
      <c r="C139" s="186" t="s">
        <v>140</v>
      </c>
      <c r="D139" s="186" t="s">
        <v>142</v>
      </c>
      <c r="E139" s="187" t="s">
        <v>174</v>
      </c>
      <c r="F139" s="188" t="s">
        <v>175</v>
      </c>
      <c r="G139" s="189" t="s">
        <v>176</v>
      </c>
      <c r="H139" s="190">
        <v>4</v>
      </c>
      <c r="I139" s="191"/>
      <c r="J139" s="192">
        <f>ROUND(I139*H139,2)</f>
        <v>0</v>
      </c>
      <c r="K139" s="188" t="s">
        <v>146</v>
      </c>
      <c r="L139" s="38"/>
      <c r="M139" s="193" t="s">
        <v>1</v>
      </c>
      <c r="N139" s="194" t="s">
        <v>42</v>
      </c>
      <c r="O139" s="70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7" t="s">
        <v>147</v>
      </c>
      <c r="AT139" s="197" t="s">
        <v>142</v>
      </c>
      <c r="AU139" s="197" t="s">
        <v>87</v>
      </c>
      <c r="AY139" s="16" t="s">
        <v>139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85</v>
      </c>
      <c r="BK139" s="198">
        <f>ROUND(I139*H139,2)</f>
        <v>0</v>
      </c>
      <c r="BL139" s="16" t="s">
        <v>147</v>
      </c>
      <c r="BM139" s="197" t="s">
        <v>177</v>
      </c>
    </row>
    <row r="140" spans="1:65" s="2" customFormat="1" ht="68.25">
      <c r="A140" s="33"/>
      <c r="B140" s="34"/>
      <c r="C140" s="35"/>
      <c r="D140" s="199" t="s">
        <v>149</v>
      </c>
      <c r="E140" s="35"/>
      <c r="F140" s="200" t="s">
        <v>178</v>
      </c>
      <c r="G140" s="35"/>
      <c r="H140" s="35"/>
      <c r="I140" s="201"/>
      <c r="J140" s="35"/>
      <c r="K140" s="35"/>
      <c r="L140" s="38"/>
      <c r="M140" s="202"/>
      <c r="N140" s="203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149</v>
      </c>
      <c r="AU140" s="16" t="s">
        <v>87</v>
      </c>
    </row>
    <row r="141" spans="1:65" s="2" customFormat="1" ht="24.2" customHeight="1">
      <c r="A141" s="33"/>
      <c r="B141" s="34"/>
      <c r="C141" s="186" t="s">
        <v>179</v>
      </c>
      <c r="D141" s="186" t="s">
        <v>142</v>
      </c>
      <c r="E141" s="187" t="s">
        <v>180</v>
      </c>
      <c r="F141" s="188" t="s">
        <v>181</v>
      </c>
      <c r="G141" s="189" t="s">
        <v>176</v>
      </c>
      <c r="H141" s="190">
        <v>10</v>
      </c>
      <c r="I141" s="191"/>
      <c r="J141" s="192">
        <f>ROUND(I141*H141,2)</f>
        <v>0</v>
      </c>
      <c r="K141" s="188" t="s">
        <v>146</v>
      </c>
      <c r="L141" s="38"/>
      <c r="M141" s="193" t="s">
        <v>1</v>
      </c>
      <c r="N141" s="194" t="s">
        <v>42</v>
      </c>
      <c r="O141" s="70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7" t="s">
        <v>147</v>
      </c>
      <c r="AT141" s="197" t="s">
        <v>142</v>
      </c>
      <c r="AU141" s="197" t="s">
        <v>87</v>
      </c>
      <c r="AY141" s="16" t="s">
        <v>139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85</v>
      </c>
      <c r="BK141" s="198">
        <f>ROUND(I141*H141,2)</f>
        <v>0</v>
      </c>
      <c r="BL141" s="16" t="s">
        <v>147</v>
      </c>
      <c r="BM141" s="197" t="s">
        <v>182</v>
      </c>
    </row>
    <row r="142" spans="1:65" s="2" customFormat="1" ht="58.5">
      <c r="A142" s="33"/>
      <c r="B142" s="34"/>
      <c r="C142" s="35"/>
      <c r="D142" s="199" t="s">
        <v>149</v>
      </c>
      <c r="E142" s="35"/>
      <c r="F142" s="200" t="s">
        <v>183</v>
      </c>
      <c r="G142" s="35"/>
      <c r="H142" s="35"/>
      <c r="I142" s="201"/>
      <c r="J142" s="35"/>
      <c r="K142" s="35"/>
      <c r="L142" s="38"/>
      <c r="M142" s="202"/>
      <c r="N142" s="203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149</v>
      </c>
      <c r="AU142" s="16" t="s">
        <v>87</v>
      </c>
    </row>
    <row r="143" spans="1:65" s="2" customFormat="1" ht="24.2" customHeight="1">
      <c r="A143" s="33"/>
      <c r="B143" s="34"/>
      <c r="C143" s="186" t="s">
        <v>184</v>
      </c>
      <c r="D143" s="186" t="s">
        <v>142</v>
      </c>
      <c r="E143" s="187" t="s">
        <v>185</v>
      </c>
      <c r="F143" s="188" t="s">
        <v>186</v>
      </c>
      <c r="G143" s="189" t="s">
        <v>187</v>
      </c>
      <c r="H143" s="190">
        <v>1.6E-2</v>
      </c>
      <c r="I143" s="191"/>
      <c r="J143" s="192">
        <f>ROUND(I143*H143,2)</f>
        <v>0</v>
      </c>
      <c r="K143" s="188" t="s">
        <v>146</v>
      </c>
      <c r="L143" s="38"/>
      <c r="M143" s="193" t="s">
        <v>1</v>
      </c>
      <c r="N143" s="194" t="s">
        <v>42</v>
      </c>
      <c r="O143" s="70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7" t="s">
        <v>147</v>
      </c>
      <c r="AT143" s="197" t="s">
        <v>142</v>
      </c>
      <c r="AU143" s="197" t="s">
        <v>87</v>
      </c>
      <c r="AY143" s="16" t="s">
        <v>139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85</v>
      </c>
      <c r="BK143" s="198">
        <f>ROUND(I143*H143,2)</f>
        <v>0</v>
      </c>
      <c r="BL143" s="16" t="s">
        <v>147</v>
      </c>
      <c r="BM143" s="197" t="s">
        <v>188</v>
      </c>
    </row>
    <row r="144" spans="1:65" s="2" customFormat="1" ht="48.75">
      <c r="A144" s="33"/>
      <c r="B144" s="34"/>
      <c r="C144" s="35"/>
      <c r="D144" s="199" t="s">
        <v>149</v>
      </c>
      <c r="E144" s="35"/>
      <c r="F144" s="200" t="s">
        <v>189</v>
      </c>
      <c r="G144" s="35"/>
      <c r="H144" s="35"/>
      <c r="I144" s="201"/>
      <c r="J144" s="35"/>
      <c r="K144" s="35"/>
      <c r="L144" s="38"/>
      <c r="M144" s="202"/>
      <c r="N144" s="203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149</v>
      </c>
      <c r="AU144" s="16" t="s">
        <v>87</v>
      </c>
    </row>
    <row r="145" spans="1:65" s="13" customFormat="1" ht="11.25">
      <c r="B145" s="204"/>
      <c r="C145" s="205"/>
      <c r="D145" s="199" t="s">
        <v>151</v>
      </c>
      <c r="E145" s="206" t="s">
        <v>1</v>
      </c>
      <c r="F145" s="207" t="s">
        <v>190</v>
      </c>
      <c r="G145" s="205"/>
      <c r="H145" s="208">
        <v>1.6E-2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151</v>
      </c>
      <c r="AU145" s="214" t="s">
        <v>87</v>
      </c>
      <c r="AV145" s="13" t="s">
        <v>87</v>
      </c>
      <c r="AW145" s="13" t="s">
        <v>33</v>
      </c>
      <c r="AX145" s="13" t="s">
        <v>85</v>
      </c>
      <c r="AY145" s="214" t="s">
        <v>139</v>
      </c>
    </row>
    <row r="146" spans="1:65" s="2" customFormat="1" ht="24.2" customHeight="1">
      <c r="A146" s="33"/>
      <c r="B146" s="34"/>
      <c r="C146" s="186" t="s">
        <v>105</v>
      </c>
      <c r="D146" s="186" t="s">
        <v>142</v>
      </c>
      <c r="E146" s="187" t="s">
        <v>191</v>
      </c>
      <c r="F146" s="188" t="s">
        <v>192</v>
      </c>
      <c r="G146" s="189" t="s">
        <v>187</v>
      </c>
      <c r="H146" s="190">
        <v>1.6E-2</v>
      </c>
      <c r="I146" s="191"/>
      <c r="J146" s="192">
        <f>ROUND(I146*H146,2)</f>
        <v>0</v>
      </c>
      <c r="K146" s="188" t="s">
        <v>146</v>
      </c>
      <c r="L146" s="38"/>
      <c r="M146" s="193" t="s">
        <v>1</v>
      </c>
      <c r="N146" s="194" t="s">
        <v>42</v>
      </c>
      <c r="O146" s="70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7" t="s">
        <v>147</v>
      </c>
      <c r="AT146" s="197" t="s">
        <v>142</v>
      </c>
      <c r="AU146" s="197" t="s">
        <v>87</v>
      </c>
      <c r="AY146" s="16" t="s">
        <v>139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85</v>
      </c>
      <c r="BK146" s="198">
        <f>ROUND(I146*H146,2)</f>
        <v>0</v>
      </c>
      <c r="BL146" s="16" t="s">
        <v>147</v>
      </c>
      <c r="BM146" s="197" t="s">
        <v>193</v>
      </c>
    </row>
    <row r="147" spans="1:65" s="2" customFormat="1" ht="48.75">
      <c r="A147" s="33"/>
      <c r="B147" s="34"/>
      <c r="C147" s="35"/>
      <c r="D147" s="199" t="s">
        <v>149</v>
      </c>
      <c r="E147" s="35"/>
      <c r="F147" s="200" t="s">
        <v>194</v>
      </c>
      <c r="G147" s="35"/>
      <c r="H147" s="35"/>
      <c r="I147" s="201"/>
      <c r="J147" s="35"/>
      <c r="K147" s="35"/>
      <c r="L147" s="38"/>
      <c r="M147" s="202"/>
      <c r="N147" s="203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149</v>
      </c>
      <c r="AU147" s="16" t="s">
        <v>87</v>
      </c>
    </row>
    <row r="148" spans="1:65" s="13" customFormat="1" ht="22.5">
      <c r="B148" s="204"/>
      <c r="C148" s="205"/>
      <c r="D148" s="199" t="s">
        <v>151</v>
      </c>
      <c r="E148" s="206" t="s">
        <v>100</v>
      </c>
      <c r="F148" s="207" t="s">
        <v>195</v>
      </c>
      <c r="G148" s="205"/>
      <c r="H148" s="208">
        <v>1.6E-2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151</v>
      </c>
      <c r="AU148" s="214" t="s">
        <v>87</v>
      </c>
      <c r="AV148" s="13" t="s">
        <v>87</v>
      </c>
      <c r="AW148" s="13" t="s">
        <v>33</v>
      </c>
      <c r="AX148" s="13" t="s">
        <v>85</v>
      </c>
      <c r="AY148" s="214" t="s">
        <v>139</v>
      </c>
    </row>
    <row r="149" spans="1:65" s="2" customFormat="1" ht="16.5" customHeight="1">
      <c r="A149" s="33"/>
      <c r="B149" s="34"/>
      <c r="C149" s="186" t="s">
        <v>196</v>
      </c>
      <c r="D149" s="186" t="s">
        <v>142</v>
      </c>
      <c r="E149" s="187" t="s">
        <v>197</v>
      </c>
      <c r="F149" s="188" t="s">
        <v>198</v>
      </c>
      <c r="G149" s="189" t="s">
        <v>199</v>
      </c>
      <c r="H149" s="190">
        <v>8</v>
      </c>
      <c r="I149" s="191"/>
      <c r="J149" s="192">
        <f>ROUND(I149*H149,2)</f>
        <v>0</v>
      </c>
      <c r="K149" s="188" t="s">
        <v>146</v>
      </c>
      <c r="L149" s="38"/>
      <c r="M149" s="193" t="s">
        <v>1</v>
      </c>
      <c r="N149" s="194" t="s">
        <v>42</v>
      </c>
      <c r="O149" s="70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7" t="s">
        <v>147</v>
      </c>
      <c r="AT149" s="197" t="s">
        <v>142</v>
      </c>
      <c r="AU149" s="197" t="s">
        <v>87</v>
      </c>
      <c r="AY149" s="16" t="s">
        <v>139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85</v>
      </c>
      <c r="BK149" s="198">
        <f>ROUND(I149*H149,2)</f>
        <v>0</v>
      </c>
      <c r="BL149" s="16" t="s">
        <v>147</v>
      </c>
      <c r="BM149" s="197" t="s">
        <v>200</v>
      </c>
    </row>
    <row r="150" spans="1:65" s="2" customFormat="1" ht="58.5">
      <c r="A150" s="33"/>
      <c r="B150" s="34"/>
      <c r="C150" s="35"/>
      <c r="D150" s="199" t="s">
        <v>149</v>
      </c>
      <c r="E150" s="35"/>
      <c r="F150" s="200" t="s">
        <v>201</v>
      </c>
      <c r="G150" s="35"/>
      <c r="H150" s="35"/>
      <c r="I150" s="201"/>
      <c r="J150" s="35"/>
      <c r="K150" s="35"/>
      <c r="L150" s="38"/>
      <c r="M150" s="202"/>
      <c r="N150" s="203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149</v>
      </c>
      <c r="AU150" s="16" t="s">
        <v>87</v>
      </c>
    </row>
    <row r="151" spans="1:65" s="13" customFormat="1" ht="11.25">
      <c r="B151" s="204"/>
      <c r="C151" s="205"/>
      <c r="D151" s="199" t="s">
        <v>151</v>
      </c>
      <c r="E151" s="206" t="s">
        <v>104</v>
      </c>
      <c r="F151" s="207" t="s">
        <v>202</v>
      </c>
      <c r="G151" s="205"/>
      <c r="H151" s="208">
        <v>8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151</v>
      </c>
      <c r="AU151" s="214" t="s">
        <v>87</v>
      </c>
      <c r="AV151" s="13" t="s">
        <v>87</v>
      </c>
      <c r="AW151" s="13" t="s">
        <v>33</v>
      </c>
      <c r="AX151" s="13" t="s">
        <v>85</v>
      </c>
      <c r="AY151" s="214" t="s">
        <v>139</v>
      </c>
    </row>
    <row r="152" spans="1:65" s="2" customFormat="1" ht="24.2" customHeight="1">
      <c r="A152" s="33"/>
      <c r="B152" s="34"/>
      <c r="C152" s="186" t="s">
        <v>203</v>
      </c>
      <c r="D152" s="186" t="s">
        <v>142</v>
      </c>
      <c r="E152" s="187" t="s">
        <v>204</v>
      </c>
      <c r="F152" s="188" t="s">
        <v>205</v>
      </c>
      <c r="G152" s="189" t="s">
        <v>199</v>
      </c>
      <c r="H152" s="190">
        <v>4257</v>
      </c>
      <c r="I152" s="191"/>
      <c r="J152" s="192">
        <f>ROUND(I152*H152,2)</f>
        <v>0</v>
      </c>
      <c r="K152" s="188" t="s">
        <v>146</v>
      </c>
      <c r="L152" s="38"/>
      <c r="M152" s="193" t="s">
        <v>1</v>
      </c>
      <c r="N152" s="194" t="s">
        <v>42</v>
      </c>
      <c r="O152" s="70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7" t="s">
        <v>147</v>
      </c>
      <c r="AT152" s="197" t="s">
        <v>142</v>
      </c>
      <c r="AU152" s="197" t="s">
        <v>87</v>
      </c>
      <c r="AY152" s="16" t="s">
        <v>139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85</v>
      </c>
      <c r="BK152" s="198">
        <f>ROUND(I152*H152,2)</f>
        <v>0</v>
      </c>
      <c r="BL152" s="16" t="s">
        <v>147</v>
      </c>
      <c r="BM152" s="197" t="s">
        <v>206</v>
      </c>
    </row>
    <row r="153" spans="1:65" s="2" customFormat="1" ht="68.25">
      <c r="A153" s="33"/>
      <c r="B153" s="34"/>
      <c r="C153" s="35"/>
      <c r="D153" s="199" t="s">
        <v>149</v>
      </c>
      <c r="E153" s="35"/>
      <c r="F153" s="200" t="s">
        <v>207</v>
      </c>
      <c r="G153" s="35"/>
      <c r="H153" s="35"/>
      <c r="I153" s="201"/>
      <c r="J153" s="35"/>
      <c r="K153" s="35"/>
      <c r="L153" s="38"/>
      <c r="M153" s="202"/>
      <c r="N153" s="203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149</v>
      </c>
      <c r="AU153" s="16" t="s">
        <v>87</v>
      </c>
    </row>
    <row r="154" spans="1:65" s="13" customFormat="1" ht="11.25">
      <c r="B154" s="204"/>
      <c r="C154" s="205"/>
      <c r="D154" s="199" t="s">
        <v>151</v>
      </c>
      <c r="E154" s="206" t="s">
        <v>1</v>
      </c>
      <c r="F154" s="207" t="s">
        <v>208</v>
      </c>
      <c r="G154" s="205"/>
      <c r="H154" s="208">
        <v>4257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151</v>
      </c>
      <c r="AU154" s="214" t="s">
        <v>87</v>
      </c>
      <c r="AV154" s="13" t="s">
        <v>87</v>
      </c>
      <c r="AW154" s="13" t="s">
        <v>33</v>
      </c>
      <c r="AX154" s="13" t="s">
        <v>85</v>
      </c>
      <c r="AY154" s="214" t="s">
        <v>139</v>
      </c>
    </row>
    <row r="155" spans="1:65" s="2" customFormat="1" ht="24.2" customHeight="1">
      <c r="A155" s="33"/>
      <c r="B155" s="34"/>
      <c r="C155" s="186" t="s">
        <v>209</v>
      </c>
      <c r="D155" s="186" t="s">
        <v>142</v>
      </c>
      <c r="E155" s="187" t="s">
        <v>210</v>
      </c>
      <c r="F155" s="188" t="s">
        <v>211</v>
      </c>
      <c r="G155" s="189" t="s">
        <v>199</v>
      </c>
      <c r="H155" s="190">
        <v>4297</v>
      </c>
      <c r="I155" s="191"/>
      <c r="J155" s="192">
        <f>ROUND(I155*H155,2)</f>
        <v>0</v>
      </c>
      <c r="K155" s="188" t="s">
        <v>146</v>
      </c>
      <c r="L155" s="38"/>
      <c r="M155" s="193" t="s">
        <v>1</v>
      </c>
      <c r="N155" s="194" t="s">
        <v>42</v>
      </c>
      <c r="O155" s="70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7" t="s">
        <v>147</v>
      </c>
      <c r="AT155" s="197" t="s">
        <v>142</v>
      </c>
      <c r="AU155" s="197" t="s">
        <v>87</v>
      </c>
      <c r="AY155" s="16" t="s">
        <v>139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85</v>
      </c>
      <c r="BK155" s="198">
        <f>ROUND(I155*H155,2)</f>
        <v>0</v>
      </c>
      <c r="BL155" s="16" t="s">
        <v>147</v>
      </c>
      <c r="BM155" s="197" t="s">
        <v>212</v>
      </c>
    </row>
    <row r="156" spans="1:65" s="2" customFormat="1" ht="29.25">
      <c r="A156" s="33"/>
      <c r="B156" s="34"/>
      <c r="C156" s="35"/>
      <c r="D156" s="199" t="s">
        <v>149</v>
      </c>
      <c r="E156" s="35"/>
      <c r="F156" s="200" t="s">
        <v>213</v>
      </c>
      <c r="G156" s="35"/>
      <c r="H156" s="35"/>
      <c r="I156" s="201"/>
      <c r="J156" s="35"/>
      <c r="K156" s="35"/>
      <c r="L156" s="38"/>
      <c r="M156" s="202"/>
      <c r="N156" s="203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149</v>
      </c>
      <c r="AU156" s="16" t="s">
        <v>87</v>
      </c>
    </row>
    <row r="157" spans="1:65" s="13" customFormat="1" ht="11.25">
      <c r="B157" s="204"/>
      <c r="C157" s="205"/>
      <c r="D157" s="199" t="s">
        <v>151</v>
      </c>
      <c r="E157" s="206" t="s">
        <v>107</v>
      </c>
      <c r="F157" s="207" t="s">
        <v>214</v>
      </c>
      <c r="G157" s="205"/>
      <c r="H157" s="208">
        <v>4297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151</v>
      </c>
      <c r="AU157" s="214" t="s">
        <v>87</v>
      </c>
      <c r="AV157" s="13" t="s">
        <v>87</v>
      </c>
      <c r="AW157" s="13" t="s">
        <v>33</v>
      </c>
      <c r="AX157" s="13" t="s">
        <v>85</v>
      </c>
      <c r="AY157" s="214" t="s">
        <v>139</v>
      </c>
    </row>
    <row r="158" spans="1:65" s="2" customFormat="1" ht="21.75" customHeight="1">
      <c r="A158" s="33"/>
      <c r="B158" s="34"/>
      <c r="C158" s="186" t="s">
        <v>215</v>
      </c>
      <c r="D158" s="186" t="s">
        <v>142</v>
      </c>
      <c r="E158" s="187" t="s">
        <v>216</v>
      </c>
      <c r="F158" s="188" t="s">
        <v>217</v>
      </c>
      <c r="G158" s="189" t="s">
        <v>176</v>
      </c>
      <c r="H158" s="190">
        <v>400</v>
      </c>
      <c r="I158" s="191"/>
      <c r="J158" s="192">
        <f>ROUND(I158*H158,2)</f>
        <v>0</v>
      </c>
      <c r="K158" s="188" t="s">
        <v>146</v>
      </c>
      <c r="L158" s="38"/>
      <c r="M158" s="193" t="s">
        <v>1</v>
      </c>
      <c r="N158" s="194" t="s">
        <v>42</v>
      </c>
      <c r="O158" s="70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7" t="s">
        <v>147</v>
      </c>
      <c r="AT158" s="197" t="s">
        <v>142</v>
      </c>
      <c r="AU158" s="197" t="s">
        <v>87</v>
      </c>
      <c r="AY158" s="16" t="s">
        <v>139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85</v>
      </c>
      <c r="BK158" s="198">
        <f>ROUND(I158*H158,2)</f>
        <v>0</v>
      </c>
      <c r="BL158" s="16" t="s">
        <v>147</v>
      </c>
      <c r="BM158" s="197" t="s">
        <v>218</v>
      </c>
    </row>
    <row r="159" spans="1:65" s="2" customFormat="1" ht="29.25">
      <c r="A159" s="33"/>
      <c r="B159" s="34"/>
      <c r="C159" s="35"/>
      <c r="D159" s="199" t="s">
        <v>149</v>
      </c>
      <c r="E159" s="35"/>
      <c r="F159" s="200" t="s">
        <v>219</v>
      </c>
      <c r="G159" s="35"/>
      <c r="H159" s="35"/>
      <c r="I159" s="201"/>
      <c r="J159" s="35"/>
      <c r="K159" s="35"/>
      <c r="L159" s="38"/>
      <c r="M159" s="202"/>
      <c r="N159" s="203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149</v>
      </c>
      <c r="AU159" s="16" t="s">
        <v>87</v>
      </c>
    </row>
    <row r="160" spans="1:65" s="2" customFormat="1" ht="21.75" customHeight="1">
      <c r="A160" s="33"/>
      <c r="B160" s="34"/>
      <c r="C160" s="186" t="s">
        <v>220</v>
      </c>
      <c r="D160" s="186" t="s">
        <v>142</v>
      </c>
      <c r="E160" s="187" t="s">
        <v>221</v>
      </c>
      <c r="F160" s="188" t="s">
        <v>222</v>
      </c>
      <c r="G160" s="189" t="s">
        <v>176</v>
      </c>
      <c r="H160" s="190">
        <v>84</v>
      </c>
      <c r="I160" s="191"/>
      <c r="J160" s="192">
        <f>ROUND(I160*H160,2)</f>
        <v>0</v>
      </c>
      <c r="K160" s="188" t="s">
        <v>146</v>
      </c>
      <c r="L160" s="38"/>
      <c r="M160" s="193" t="s">
        <v>1</v>
      </c>
      <c r="N160" s="194" t="s">
        <v>42</v>
      </c>
      <c r="O160" s="70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7" t="s">
        <v>147</v>
      </c>
      <c r="AT160" s="197" t="s">
        <v>142</v>
      </c>
      <c r="AU160" s="197" t="s">
        <v>87</v>
      </c>
      <c r="AY160" s="16" t="s">
        <v>139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85</v>
      </c>
      <c r="BK160" s="198">
        <f>ROUND(I160*H160,2)</f>
        <v>0</v>
      </c>
      <c r="BL160" s="16" t="s">
        <v>147</v>
      </c>
      <c r="BM160" s="197" t="s">
        <v>223</v>
      </c>
    </row>
    <row r="161" spans="1:65" s="2" customFormat="1" ht="29.25">
      <c r="A161" s="33"/>
      <c r="B161" s="34"/>
      <c r="C161" s="35"/>
      <c r="D161" s="199" t="s">
        <v>149</v>
      </c>
      <c r="E161" s="35"/>
      <c r="F161" s="200" t="s">
        <v>224</v>
      </c>
      <c r="G161" s="35"/>
      <c r="H161" s="35"/>
      <c r="I161" s="201"/>
      <c r="J161" s="35"/>
      <c r="K161" s="35"/>
      <c r="L161" s="38"/>
      <c r="M161" s="202"/>
      <c r="N161" s="203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149</v>
      </c>
      <c r="AU161" s="16" t="s">
        <v>87</v>
      </c>
    </row>
    <row r="162" spans="1:65" s="13" customFormat="1" ht="11.25">
      <c r="B162" s="204"/>
      <c r="C162" s="205"/>
      <c r="D162" s="199" t="s">
        <v>151</v>
      </c>
      <c r="E162" s="206" t="s">
        <v>1</v>
      </c>
      <c r="F162" s="207" t="s">
        <v>225</v>
      </c>
      <c r="G162" s="205"/>
      <c r="H162" s="208">
        <v>84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151</v>
      </c>
      <c r="AU162" s="214" t="s">
        <v>87</v>
      </c>
      <c r="AV162" s="13" t="s">
        <v>87</v>
      </c>
      <c r="AW162" s="13" t="s">
        <v>33</v>
      </c>
      <c r="AX162" s="13" t="s">
        <v>85</v>
      </c>
      <c r="AY162" s="214" t="s">
        <v>139</v>
      </c>
    </row>
    <row r="163" spans="1:65" s="2" customFormat="1" ht="16.5" customHeight="1">
      <c r="A163" s="33"/>
      <c r="B163" s="34"/>
      <c r="C163" s="186" t="s">
        <v>226</v>
      </c>
      <c r="D163" s="186" t="s">
        <v>142</v>
      </c>
      <c r="E163" s="187" t="s">
        <v>227</v>
      </c>
      <c r="F163" s="188" t="s">
        <v>228</v>
      </c>
      <c r="G163" s="189" t="s">
        <v>176</v>
      </c>
      <c r="H163" s="190">
        <v>168</v>
      </c>
      <c r="I163" s="191"/>
      <c r="J163" s="192">
        <f>ROUND(I163*H163,2)</f>
        <v>0</v>
      </c>
      <c r="K163" s="188" t="s">
        <v>229</v>
      </c>
      <c r="L163" s="38"/>
      <c r="M163" s="193" t="s">
        <v>1</v>
      </c>
      <c r="N163" s="194" t="s">
        <v>42</v>
      </c>
      <c r="O163" s="70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7" t="s">
        <v>147</v>
      </c>
      <c r="AT163" s="197" t="s">
        <v>142</v>
      </c>
      <c r="AU163" s="197" t="s">
        <v>87</v>
      </c>
      <c r="AY163" s="16" t="s">
        <v>139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85</v>
      </c>
      <c r="BK163" s="198">
        <f>ROUND(I163*H163,2)</f>
        <v>0</v>
      </c>
      <c r="BL163" s="16" t="s">
        <v>147</v>
      </c>
      <c r="BM163" s="197" t="s">
        <v>230</v>
      </c>
    </row>
    <row r="164" spans="1:65" s="2" customFormat="1" ht="29.25">
      <c r="A164" s="33"/>
      <c r="B164" s="34"/>
      <c r="C164" s="35"/>
      <c r="D164" s="199" t="s">
        <v>149</v>
      </c>
      <c r="E164" s="35"/>
      <c r="F164" s="200" t="s">
        <v>231</v>
      </c>
      <c r="G164" s="35"/>
      <c r="H164" s="35"/>
      <c r="I164" s="201"/>
      <c r="J164" s="35"/>
      <c r="K164" s="35"/>
      <c r="L164" s="38"/>
      <c r="M164" s="202"/>
      <c r="N164" s="203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149</v>
      </c>
      <c r="AU164" s="16" t="s">
        <v>87</v>
      </c>
    </row>
    <row r="165" spans="1:65" s="13" customFormat="1" ht="11.25">
      <c r="B165" s="204"/>
      <c r="C165" s="205"/>
      <c r="D165" s="199" t="s">
        <v>151</v>
      </c>
      <c r="E165" s="206" t="s">
        <v>1</v>
      </c>
      <c r="F165" s="207" t="s">
        <v>232</v>
      </c>
      <c r="G165" s="205"/>
      <c r="H165" s="208">
        <v>168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151</v>
      </c>
      <c r="AU165" s="214" t="s">
        <v>87</v>
      </c>
      <c r="AV165" s="13" t="s">
        <v>87</v>
      </c>
      <c r="AW165" s="13" t="s">
        <v>33</v>
      </c>
      <c r="AX165" s="13" t="s">
        <v>85</v>
      </c>
      <c r="AY165" s="214" t="s">
        <v>139</v>
      </c>
    </row>
    <row r="166" spans="1:65" s="2" customFormat="1" ht="21.75" customHeight="1">
      <c r="A166" s="33"/>
      <c r="B166" s="34"/>
      <c r="C166" s="186" t="s">
        <v>8</v>
      </c>
      <c r="D166" s="186" t="s">
        <v>142</v>
      </c>
      <c r="E166" s="187" t="s">
        <v>233</v>
      </c>
      <c r="F166" s="188" t="s">
        <v>234</v>
      </c>
      <c r="G166" s="189" t="s">
        <v>93</v>
      </c>
      <c r="H166" s="190">
        <v>42</v>
      </c>
      <c r="I166" s="191"/>
      <c r="J166" s="192">
        <f>ROUND(I166*H166,2)</f>
        <v>0</v>
      </c>
      <c r="K166" s="188" t="s">
        <v>146</v>
      </c>
      <c r="L166" s="38"/>
      <c r="M166" s="193" t="s">
        <v>1</v>
      </c>
      <c r="N166" s="194" t="s">
        <v>42</v>
      </c>
      <c r="O166" s="70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7" t="s">
        <v>147</v>
      </c>
      <c r="AT166" s="197" t="s">
        <v>142</v>
      </c>
      <c r="AU166" s="197" t="s">
        <v>87</v>
      </c>
      <c r="AY166" s="16" t="s">
        <v>139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6" t="s">
        <v>85</v>
      </c>
      <c r="BK166" s="198">
        <f>ROUND(I166*H166,2)</f>
        <v>0</v>
      </c>
      <c r="BL166" s="16" t="s">
        <v>147</v>
      </c>
      <c r="BM166" s="197" t="s">
        <v>235</v>
      </c>
    </row>
    <row r="167" spans="1:65" s="2" customFormat="1" ht="58.5">
      <c r="A167" s="33"/>
      <c r="B167" s="34"/>
      <c r="C167" s="35"/>
      <c r="D167" s="199" t="s">
        <v>149</v>
      </c>
      <c r="E167" s="35"/>
      <c r="F167" s="200" t="s">
        <v>236</v>
      </c>
      <c r="G167" s="35"/>
      <c r="H167" s="35"/>
      <c r="I167" s="201"/>
      <c r="J167" s="35"/>
      <c r="K167" s="35"/>
      <c r="L167" s="38"/>
      <c r="M167" s="202"/>
      <c r="N167" s="203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149</v>
      </c>
      <c r="AU167" s="16" t="s">
        <v>87</v>
      </c>
    </row>
    <row r="168" spans="1:65" s="13" customFormat="1" ht="11.25">
      <c r="B168" s="204"/>
      <c r="C168" s="205"/>
      <c r="D168" s="199" t="s">
        <v>151</v>
      </c>
      <c r="E168" s="206" t="s">
        <v>1</v>
      </c>
      <c r="F168" s="207" t="s">
        <v>93</v>
      </c>
      <c r="G168" s="205"/>
      <c r="H168" s="208">
        <v>42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151</v>
      </c>
      <c r="AU168" s="214" t="s">
        <v>87</v>
      </c>
      <c r="AV168" s="13" t="s">
        <v>87</v>
      </c>
      <c r="AW168" s="13" t="s">
        <v>33</v>
      </c>
      <c r="AX168" s="13" t="s">
        <v>85</v>
      </c>
      <c r="AY168" s="214" t="s">
        <v>139</v>
      </c>
    </row>
    <row r="169" spans="1:65" s="2" customFormat="1" ht="16.5" customHeight="1">
      <c r="A169" s="33"/>
      <c r="B169" s="34"/>
      <c r="C169" s="186" t="s">
        <v>237</v>
      </c>
      <c r="D169" s="186" t="s">
        <v>142</v>
      </c>
      <c r="E169" s="187" t="s">
        <v>238</v>
      </c>
      <c r="F169" s="188" t="s">
        <v>239</v>
      </c>
      <c r="G169" s="189" t="s">
        <v>93</v>
      </c>
      <c r="H169" s="190">
        <v>42</v>
      </c>
      <c r="I169" s="191"/>
      <c r="J169" s="192">
        <f>ROUND(I169*H169,2)</f>
        <v>0</v>
      </c>
      <c r="K169" s="188" t="s">
        <v>146</v>
      </c>
      <c r="L169" s="38"/>
      <c r="M169" s="193" t="s">
        <v>1</v>
      </c>
      <c r="N169" s="194" t="s">
        <v>42</v>
      </c>
      <c r="O169" s="70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7" t="s">
        <v>147</v>
      </c>
      <c r="AT169" s="197" t="s">
        <v>142</v>
      </c>
      <c r="AU169" s="197" t="s">
        <v>87</v>
      </c>
      <c r="AY169" s="16" t="s">
        <v>139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85</v>
      </c>
      <c r="BK169" s="198">
        <f>ROUND(I169*H169,2)</f>
        <v>0</v>
      </c>
      <c r="BL169" s="16" t="s">
        <v>147</v>
      </c>
      <c r="BM169" s="197" t="s">
        <v>240</v>
      </c>
    </row>
    <row r="170" spans="1:65" s="2" customFormat="1" ht="48.75">
      <c r="A170" s="33"/>
      <c r="B170" s="34"/>
      <c r="C170" s="35"/>
      <c r="D170" s="199" t="s">
        <v>149</v>
      </c>
      <c r="E170" s="35"/>
      <c r="F170" s="200" t="s">
        <v>241</v>
      </c>
      <c r="G170" s="35"/>
      <c r="H170" s="35"/>
      <c r="I170" s="201"/>
      <c r="J170" s="35"/>
      <c r="K170" s="35"/>
      <c r="L170" s="38"/>
      <c r="M170" s="202"/>
      <c r="N170" s="203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149</v>
      </c>
      <c r="AU170" s="16" t="s">
        <v>87</v>
      </c>
    </row>
    <row r="171" spans="1:65" s="13" customFormat="1" ht="11.25">
      <c r="B171" s="204"/>
      <c r="C171" s="205"/>
      <c r="D171" s="199" t="s">
        <v>151</v>
      </c>
      <c r="E171" s="206" t="s">
        <v>93</v>
      </c>
      <c r="F171" s="207" t="s">
        <v>94</v>
      </c>
      <c r="G171" s="205"/>
      <c r="H171" s="208">
        <v>42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151</v>
      </c>
      <c r="AU171" s="214" t="s">
        <v>87</v>
      </c>
      <c r="AV171" s="13" t="s">
        <v>87</v>
      </c>
      <c r="AW171" s="13" t="s">
        <v>33</v>
      </c>
      <c r="AX171" s="13" t="s">
        <v>85</v>
      </c>
      <c r="AY171" s="214" t="s">
        <v>139</v>
      </c>
    </row>
    <row r="172" spans="1:65" s="2" customFormat="1" ht="16.5" customHeight="1">
      <c r="A172" s="33"/>
      <c r="B172" s="34"/>
      <c r="C172" s="186" t="s">
        <v>242</v>
      </c>
      <c r="D172" s="186" t="s">
        <v>142</v>
      </c>
      <c r="E172" s="187" t="s">
        <v>243</v>
      </c>
      <c r="F172" s="188" t="s">
        <v>244</v>
      </c>
      <c r="G172" s="189" t="s">
        <v>176</v>
      </c>
      <c r="H172" s="190">
        <v>6</v>
      </c>
      <c r="I172" s="191"/>
      <c r="J172" s="192">
        <f>ROUND(I172*H172,2)</f>
        <v>0</v>
      </c>
      <c r="K172" s="188" t="s">
        <v>146</v>
      </c>
      <c r="L172" s="38"/>
      <c r="M172" s="193" t="s">
        <v>1</v>
      </c>
      <c r="N172" s="194" t="s">
        <v>42</v>
      </c>
      <c r="O172" s="70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7" t="s">
        <v>147</v>
      </c>
      <c r="AT172" s="197" t="s">
        <v>142</v>
      </c>
      <c r="AU172" s="197" t="s">
        <v>87</v>
      </c>
      <c r="AY172" s="16" t="s">
        <v>139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6" t="s">
        <v>85</v>
      </c>
      <c r="BK172" s="198">
        <f>ROUND(I172*H172,2)</f>
        <v>0</v>
      </c>
      <c r="BL172" s="16" t="s">
        <v>147</v>
      </c>
      <c r="BM172" s="197" t="s">
        <v>245</v>
      </c>
    </row>
    <row r="173" spans="1:65" s="2" customFormat="1" ht="58.5">
      <c r="A173" s="33"/>
      <c r="B173" s="34"/>
      <c r="C173" s="35"/>
      <c r="D173" s="199" t="s">
        <v>149</v>
      </c>
      <c r="E173" s="35"/>
      <c r="F173" s="200" t="s">
        <v>246</v>
      </c>
      <c r="G173" s="35"/>
      <c r="H173" s="35"/>
      <c r="I173" s="201"/>
      <c r="J173" s="35"/>
      <c r="K173" s="35"/>
      <c r="L173" s="38"/>
      <c r="M173" s="202"/>
      <c r="N173" s="203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149</v>
      </c>
      <c r="AU173" s="16" t="s">
        <v>87</v>
      </c>
    </row>
    <row r="174" spans="1:65" s="2" customFormat="1" ht="16.5" customHeight="1">
      <c r="A174" s="33"/>
      <c r="B174" s="34"/>
      <c r="C174" s="186" t="s">
        <v>247</v>
      </c>
      <c r="D174" s="186" t="s">
        <v>142</v>
      </c>
      <c r="E174" s="187" t="s">
        <v>248</v>
      </c>
      <c r="F174" s="188" t="s">
        <v>249</v>
      </c>
      <c r="G174" s="189" t="s">
        <v>176</v>
      </c>
      <c r="H174" s="190">
        <v>500</v>
      </c>
      <c r="I174" s="191"/>
      <c r="J174" s="192">
        <f>ROUND(I174*H174,2)</f>
        <v>0</v>
      </c>
      <c r="K174" s="188" t="s">
        <v>146</v>
      </c>
      <c r="L174" s="38"/>
      <c r="M174" s="193" t="s">
        <v>1</v>
      </c>
      <c r="N174" s="194" t="s">
        <v>42</v>
      </c>
      <c r="O174" s="70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7" t="s">
        <v>147</v>
      </c>
      <c r="AT174" s="197" t="s">
        <v>142</v>
      </c>
      <c r="AU174" s="197" t="s">
        <v>87</v>
      </c>
      <c r="AY174" s="16" t="s">
        <v>139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6" t="s">
        <v>85</v>
      </c>
      <c r="BK174" s="198">
        <f>ROUND(I174*H174,2)</f>
        <v>0</v>
      </c>
      <c r="BL174" s="16" t="s">
        <v>147</v>
      </c>
      <c r="BM174" s="197" t="s">
        <v>250</v>
      </c>
    </row>
    <row r="175" spans="1:65" s="2" customFormat="1" ht="39">
      <c r="A175" s="33"/>
      <c r="B175" s="34"/>
      <c r="C175" s="35"/>
      <c r="D175" s="199" t="s">
        <v>149</v>
      </c>
      <c r="E175" s="35"/>
      <c r="F175" s="200" t="s">
        <v>251</v>
      </c>
      <c r="G175" s="35"/>
      <c r="H175" s="35"/>
      <c r="I175" s="201"/>
      <c r="J175" s="35"/>
      <c r="K175" s="35"/>
      <c r="L175" s="38"/>
      <c r="M175" s="202"/>
      <c r="N175" s="203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149</v>
      </c>
      <c r="AU175" s="16" t="s">
        <v>87</v>
      </c>
    </row>
    <row r="176" spans="1:65" s="2" customFormat="1" ht="16.5" customHeight="1">
      <c r="A176" s="33"/>
      <c r="B176" s="34"/>
      <c r="C176" s="186" t="s">
        <v>252</v>
      </c>
      <c r="D176" s="186" t="s">
        <v>142</v>
      </c>
      <c r="E176" s="187" t="s">
        <v>253</v>
      </c>
      <c r="F176" s="188" t="s">
        <v>254</v>
      </c>
      <c r="G176" s="189" t="s">
        <v>176</v>
      </c>
      <c r="H176" s="190">
        <v>500</v>
      </c>
      <c r="I176" s="191"/>
      <c r="J176" s="192">
        <f>ROUND(I176*H176,2)</f>
        <v>0</v>
      </c>
      <c r="K176" s="188" t="s">
        <v>146</v>
      </c>
      <c r="L176" s="38"/>
      <c r="M176" s="193" t="s">
        <v>1</v>
      </c>
      <c r="N176" s="194" t="s">
        <v>42</v>
      </c>
      <c r="O176" s="70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7" t="s">
        <v>147</v>
      </c>
      <c r="AT176" s="197" t="s">
        <v>142</v>
      </c>
      <c r="AU176" s="197" t="s">
        <v>87</v>
      </c>
      <c r="AY176" s="16" t="s">
        <v>139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6" t="s">
        <v>85</v>
      </c>
      <c r="BK176" s="198">
        <f>ROUND(I176*H176,2)</f>
        <v>0</v>
      </c>
      <c r="BL176" s="16" t="s">
        <v>147</v>
      </c>
      <c r="BM176" s="197" t="s">
        <v>255</v>
      </c>
    </row>
    <row r="177" spans="1:65" s="2" customFormat="1" ht="39">
      <c r="A177" s="33"/>
      <c r="B177" s="34"/>
      <c r="C177" s="35"/>
      <c r="D177" s="199" t="s">
        <v>149</v>
      </c>
      <c r="E177" s="35"/>
      <c r="F177" s="200" t="s">
        <v>256</v>
      </c>
      <c r="G177" s="35"/>
      <c r="H177" s="35"/>
      <c r="I177" s="201"/>
      <c r="J177" s="35"/>
      <c r="K177" s="35"/>
      <c r="L177" s="38"/>
      <c r="M177" s="202"/>
      <c r="N177" s="203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149</v>
      </c>
      <c r="AU177" s="16" t="s">
        <v>87</v>
      </c>
    </row>
    <row r="178" spans="1:65" s="2" customFormat="1" ht="24.2" customHeight="1">
      <c r="A178" s="33"/>
      <c r="B178" s="34"/>
      <c r="C178" s="186" t="s">
        <v>257</v>
      </c>
      <c r="D178" s="186" t="s">
        <v>142</v>
      </c>
      <c r="E178" s="187" t="s">
        <v>258</v>
      </c>
      <c r="F178" s="188" t="s">
        <v>259</v>
      </c>
      <c r="G178" s="189" t="s">
        <v>176</v>
      </c>
      <c r="H178" s="190">
        <v>50</v>
      </c>
      <c r="I178" s="191"/>
      <c r="J178" s="192">
        <f>ROUND(I178*H178,2)</f>
        <v>0</v>
      </c>
      <c r="K178" s="188" t="s">
        <v>146</v>
      </c>
      <c r="L178" s="38"/>
      <c r="M178" s="193" t="s">
        <v>1</v>
      </c>
      <c r="N178" s="194" t="s">
        <v>42</v>
      </c>
      <c r="O178" s="70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7" t="s">
        <v>147</v>
      </c>
      <c r="AT178" s="197" t="s">
        <v>142</v>
      </c>
      <c r="AU178" s="197" t="s">
        <v>87</v>
      </c>
      <c r="AY178" s="16" t="s">
        <v>139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6" t="s">
        <v>85</v>
      </c>
      <c r="BK178" s="198">
        <f>ROUND(I178*H178,2)</f>
        <v>0</v>
      </c>
      <c r="BL178" s="16" t="s">
        <v>147</v>
      </c>
      <c r="BM178" s="197" t="s">
        <v>260</v>
      </c>
    </row>
    <row r="179" spans="1:65" s="2" customFormat="1" ht="39">
      <c r="A179" s="33"/>
      <c r="B179" s="34"/>
      <c r="C179" s="35"/>
      <c r="D179" s="199" t="s">
        <v>149</v>
      </c>
      <c r="E179" s="35"/>
      <c r="F179" s="200" t="s">
        <v>261</v>
      </c>
      <c r="G179" s="35"/>
      <c r="H179" s="35"/>
      <c r="I179" s="201"/>
      <c r="J179" s="35"/>
      <c r="K179" s="35"/>
      <c r="L179" s="38"/>
      <c r="M179" s="202"/>
      <c r="N179" s="203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149</v>
      </c>
      <c r="AU179" s="16" t="s">
        <v>87</v>
      </c>
    </row>
    <row r="180" spans="1:65" s="2" customFormat="1" ht="24.2" customHeight="1">
      <c r="A180" s="33"/>
      <c r="B180" s="34"/>
      <c r="C180" s="186" t="s">
        <v>7</v>
      </c>
      <c r="D180" s="186" t="s">
        <v>142</v>
      </c>
      <c r="E180" s="187" t="s">
        <v>262</v>
      </c>
      <c r="F180" s="188" t="s">
        <v>263</v>
      </c>
      <c r="G180" s="189" t="s">
        <v>187</v>
      </c>
      <c r="H180" s="190">
        <v>2.25</v>
      </c>
      <c r="I180" s="191"/>
      <c r="J180" s="192">
        <f>ROUND(I180*H180,2)</f>
        <v>0</v>
      </c>
      <c r="K180" s="188" t="s">
        <v>146</v>
      </c>
      <c r="L180" s="38"/>
      <c r="M180" s="193" t="s">
        <v>1</v>
      </c>
      <c r="N180" s="194" t="s">
        <v>42</v>
      </c>
      <c r="O180" s="70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7" t="s">
        <v>147</v>
      </c>
      <c r="AT180" s="197" t="s">
        <v>142</v>
      </c>
      <c r="AU180" s="197" t="s">
        <v>87</v>
      </c>
      <c r="AY180" s="16" t="s">
        <v>139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6" t="s">
        <v>85</v>
      </c>
      <c r="BK180" s="198">
        <f>ROUND(I180*H180,2)</f>
        <v>0</v>
      </c>
      <c r="BL180" s="16" t="s">
        <v>147</v>
      </c>
      <c r="BM180" s="197" t="s">
        <v>264</v>
      </c>
    </row>
    <row r="181" spans="1:65" s="2" customFormat="1" ht="78">
      <c r="A181" s="33"/>
      <c r="B181" s="34"/>
      <c r="C181" s="35"/>
      <c r="D181" s="199" t="s">
        <v>149</v>
      </c>
      <c r="E181" s="35"/>
      <c r="F181" s="200" t="s">
        <v>265</v>
      </c>
      <c r="G181" s="35"/>
      <c r="H181" s="35"/>
      <c r="I181" s="201"/>
      <c r="J181" s="35"/>
      <c r="K181" s="35"/>
      <c r="L181" s="38"/>
      <c r="M181" s="202"/>
      <c r="N181" s="203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149</v>
      </c>
      <c r="AU181" s="16" t="s">
        <v>87</v>
      </c>
    </row>
    <row r="182" spans="1:65" s="13" customFormat="1" ht="11.25">
      <c r="B182" s="204"/>
      <c r="C182" s="205"/>
      <c r="D182" s="199" t="s">
        <v>151</v>
      </c>
      <c r="E182" s="206" t="s">
        <v>266</v>
      </c>
      <c r="F182" s="207" t="s">
        <v>267</v>
      </c>
      <c r="G182" s="205"/>
      <c r="H182" s="208">
        <v>2.25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151</v>
      </c>
      <c r="AU182" s="214" t="s">
        <v>87</v>
      </c>
      <c r="AV182" s="13" t="s">
        <v>87</v>
      </c>
      <c r="AW182" s="13" t="s">
        <v>33</v>
      </c>
      <c r="AX182" s="13" t="s">
        <v>85</v>
      </c>
      <c r="AY182" s="214" t="s">
        <v>139</v>
      </c>
    </row>
    <row r="183" spans="1:65" s="2" customFormat="1" ht="24.2" customHeight="1">
      <c r="A183" s="33"/>
      <c r="B183" s="34"/>
      <c r="C183" s="186" t="s">
        <v>268</v>
      </c>
      <c r="D183" s="186" t="s">
        <v>142</v>
      </c>
      <c r="E183" s="187" t="s">
        <v>269</v>
      </c>
      <c r="F183" s="188" t="s">
        <v>270</v>
      </c>
      <c r="G183" s="189" t="s">
        <v>271</v>
      </c>
      <c r="H183" s="190">
        <v>4</v>
      </c>
      <c r="I183" s="191"/>
      <c r="J183" s="192">
        <f>ROUND(I183*H183,2)</f>
        <v>0</v>
      </c>
      <c r="K183" s="188" t="s">
        <v>146</v>
      </c>
      <c r="L183" s="38"/>
      <c r="M183" s="193" t="s">
        <v>1</v>
      </c>
      <c r="N183" s="194" t="s">
        <v>42</v>
      </c>
      <c r="O183" s="70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7" t="s">
        <v>147</v>
      </c>
      <c r="AT183" s="197" t="s">
        <v>142</v>
      </c>
      <c r="AU183" s="197" t="s">
        <v>87</v>
      </c>
      <c r="AY183" s="16" t="s">
        <v>139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6" t="s">
        <v>85</v>
      </c>
      <c r="BK183" s="198">
        <f>ROUND(I183*H183,2)</f>
        <v>0</v>
      </c>
      <c r="BL183" s="16" t="s">
        <v>147</v>
      </c>
      <c r="BM183" s="197" t="s">
        <v>272</v>
      </c>
    </row>
    <row r="184" spans="1:65" s="2" customFormat="1" ht="68.25">
      <c r="A184" s="33"/>
      <c r="B184" s="34"/>
      <c r="C184" s="35"/>
      <c r="D184" s="199" t="s">
        <v>149</v>
      </c>
      <c r="E184" s="35"/>
      <c r="F184" s="200" t="s">
        <v>273</v>
      </c>
      <c r="G184" s="35"/>
      <c r="H184" s="35"/>
      <c r="I184" s="201"/>
      <c r="J184" s="35"/>
      <c r="K184" s="35"/>
      <c r="L184" s="38"/>
      <c r="M184" s="202"/>
      <c r="N184" s="203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149</v>
      </c>
      <c r="AU184" s="16" t="s">
        <v>87</v>
      </c>
    </row>
    <row r="185" spans="1:65" s="13" customFormat="1" ht="11.25">
      <c r="B185" s="204"/>
      <c r="C185" s="205"/>
      <c r="D185" s="199" t="s">
        <v>151</v>
      </c>
      <c r="E185" s="206" t="s">
        <v>1</v>
      </c>
      <c r="F185" s="207" t="s">
        <v>274</v>
      </c>
      <c r="G185" s="205"/>
      <c r="H185" s="208">
        <v>4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151</v>
      </c>
      <c r="AU185" s="214" t="s">
        <v>87</v>
      </c>
      <c r="AV185" s="13" t="s">
        <v>87</v>
      </c>
      <c r="AW185" s="13" t="s">
        <v>33</v>
      </c>
      <c r="AX185" s="13" t="s">
        <v>85</v>
      </c>
      <c r="AY185" s="214" t="s">
        <v>139</v>
      </c>
    </row>
    <row r="186" spans="1:65" s="2" customFormat="1" ht="21.75" customHeight="1">
      <c r="A186" s="33"/>
      <c r="B186" s="34"/>
      <c r="C186" s="186" t="s">
        <v>275</v>
      </c>
      <c r="D186" s="186" t="s">
        <v>142</v>
      </c>
      <c r="E186" s="187" t="s">
        <v>276</v>
      </c>
      <c r="F186" s="188" t="s">
        <v>277</v>
      </c>
      <c r="G186" s="189" t="s">
        <v>199</v>
      </c>
      <c r="H186" s="190">
        <v>5</v>
      </c>
      <c r="I186" s="191"/>
      <c r="J186" s="192">
        <f>ROUND(I186*H186,2)</f>
        <v>0</v>
      </c>
      <c r="K186" s="188" t="s">
        <v>146</v>
      </c>
      <c r="L186" s="38"/>
      <c r="M186" s="193" t="s">
        <v>1</v>
      </c>
      <c r="N186" s="194" t="s">
        <v>42</v>
      </c>
      <c r="O186" s="70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7" t="s">
        <v>147</v>
      </c>
      <c r="AT186" s="197" t="s">
        <v>142</v>
      </c>
      <c r="AU186" s="197" t="s">
        <v>87</v>
      </c>
      <c r="AY186" s="16" t="s">
        <v>139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6" t="s">
        <v>85</v>
      </c>
      <c r="BK186" s="198">
        <f>ROUND(I186*H186,2)</f>
        <v>0</v>
      </c>
      <c r="BL186" s="16" t="s">
        <v>147</v>
      </c>
      <c r="BM186" s="197" t="s">
        <v>278</v>
      </c>
    </row>
    <row r="187" spans="1:65" s="2" customFormat="1" ht="29.25">
      <c r="A187" s="33"/>
      <c r="B187" s="34"/>
      <c r="C187" s="35"/>
      <c r="D187" s="199" t="s">
        <v>149</v>
      </c>
      <c r="E187" s="35"/>
      <c r="F187" s="200" t="s">
        <v>279</v>
      </c>
      <c r="G187" s="35"/>
      <c r="H187" s="35"/>
      <c r="I187" s="201"/>
      <c r="J187" s="35"/>
      <c r="K187" s="35"/>
      <c r="L187" s="38"/>
      <c r="M187" s="202"/>
      <c r="N187" s="203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149</v>
      </c>
      <c r="AU187" s="16" t="s">
        <v>87</v>
      </c>
    </row>
    <row r="188" spans="1:65" s="2" customFormat="1" ht="21.75" customHeight="1">
      <c r="A188" s="33"/>
      <c r="B188" s="34"/>
      <c r="C188" s="186" t="s">
        <v>280</v>
      </c>
      <c r="D188" s="186" t="s">
        <v>142</v>
      </c>
      <c r="E188" s="187" t="s">
        <v>281</v>
      </c>
      <c r="F188" s="188" t="s">
        <v>282</v>
      </c>
      <c r="G188" s="189" t="s">
        <v>199</v>
      </c>
      <c r="H188" s="190">
        <v>5</v>
      </c>
      <c r="I188" s="191"/>
      <c r="J188" s="192">
        <f>ROUND(I188*H188,2)</f>
        <v>0</v>
      </c>
      <c r="K188" s="188" t="s">
        <v>146</v>
      </c>
      <c r="L188" s="38"/>
      <c r="M188" s="193" t="s">
        <v>1</v>
      </c>
      <c r="N188" s="194" t="s">
        <v>42</v>
      </c>
      <c r="O188" s="70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7" t="s">
        <v>147</v>
      </c>
      <c r="AT188" s="197" t="s">
        <v>142</v>
      </c>
      <c r="AU188" s="197" t="s">
        <v>87</v>
      </c>
      <c r="AY188" s="16" t="s">
        <v>139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6" t="s">
        <v>85</v>
      </c>
      <c r="BK188" s="198">
        <f>ROUND(I188*H188,2)</f>
        <v>0</v>
      </c>
      <c r="BL188" s="16" t="s">
        <v>147</v>
      </c>
      <c r="BM188" s="197" t="s">
        <v>283</v>
      </c>
    </row>
    <row r="189" spans="1:65" s="2" customFormat="1" ht="29.25">
      <c r="A189" s="33"/>
      <c r="B189" s="34"/>
      <c r="C189" s="35"/>
      <c r="D189" s="199" t="s">
        <v>149</v>
      </c>
      <c r="E189" s="35"/>
      <c r="F189" s="200" t="s">
        <v>284</v>
      </c>
      <c r="G189" s="35"/>
      <c r="H189" s="35"/>
      <c r="I189" s="201"/>
      <c r="J189" s="35"/>
      <c r="K189" s="35"/>
      <c r="L189" s="38"/>
      <c r="M189" s="202"/>
      <c r="N189" s="203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149</v>
      </c>
      <c r="AU189" s="16" t="s">
        <v>87</v>
      </c>
    </row>
    <row r="190" spans="1:65" s="2" customFormat="1" ht="21.75" customHeight="1">
      <c r="A190" s="33"/>
      <c r="B190" s="34"/>
      <c r="C190" s="186" t="s">
        <v>285</v>
      </c>
      <c r="D190" s="186" t="s">
        <v>142</v>
      </c>
      <c r="E190" s="187" t="s">
        <v>286</v>
      </c>
      <c r="F190" s="188" t="s">
        <v>287</v>
      </c>
      <c r="G190" s="189" t="s">
        <v>199</v>
      </c>
      <c r="H190" s="190">
        <v>10</v>
      </c>
      <c r="I190" s="191"/>
      <c r="J190" s="192">
        <f>ROUND(I190*H190,2)</f>
        <v>0</v>
      </c>
      <c r="K190" s="188" t="s">
        <v>146</v>
      </c>
      <c r="L190" s="38"/>
      <c r="M190" s="193" t="s">
        <v>1</v>
      </c>
      <c r="N190" s="194" t="s">
        <v>42</v>
      </c>
      <c r="O190" s="70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7" t="s">
        <v>147</v>
      </c>
      <c r="AT190" s="197" t="s">
        <v>142</v>
      </c>
      <c r="AU190" s="197" t="s">
        <v>87</v>
      </c>
      <c r="AY190" s="16" t="s">
        <v>139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6" t="s">
        <v>85</v>
      </c>
      <c r="BK190" s="198">
        <f>ROUND(I190*H190,2)</f>
        <v>0</v>
      </c>
      <c r="BL190" s="16" t="s">
        <v>147</v>
      </c>
      <c r="BM190" s="197" t="s">
        <v>288</v>
      </c>
    </row>
    <row r="191" spans="1:65" s="2" customFormat="1" ht="19.5">
      <c r="A191" s="33"/>
      <c r="B191" s="34"/>
      <c r="C191" s="35"/>
      <c r="D191" s="199" t="s">
        <v>149</v>
      </c>
      <c r="E191" s="35"/>
      <c r="F191" s="200" t="s">
        <v>289</v>
      </c>
      <c r="G191" s="35"/>
      <c r="H191" s="35"/>
      <c r="I191" s="201"/>
      <c r="J191" s="35"/>
      <c r="K191" s="35"/>
      <c r="L191" s="38"/>
      <c r="M191" s="202"/>
      <c r="N191" s="203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149</v>
      </c>
      <c r="AU191" s="16" t="s">
        <v>87</v>
      </c>
    </row>
    <row r="192" spans="1:65" s="2" customFormat="1" ht="24.2" customHeight="1">
      <c r="A192" s="33"/>
      <c r="B192" s="34"/>
      <c r="C192" s="186" t="s">
        <v>290</v>
      </c>
      <c r="D192" s="186" t="s">
        <v>142</v>
      </c>
      <c r="E192" s="187" t="s">
        <v>291</v>
      </c>
      <c r="F192" s="188" t="s">
        <v>292</v>
      </c>
      <c r="G192" s="189" t="s">
        <v>293</v>
      </c>
      <c r="H192" s="190">
        <v>10</v>
      </c>
      <c r="I192" s="191"/>
      <c r="J192" s="192">
        <f>ROUND(I192*H192,2)</f>
        <v>0</v>
      </c>
      <c r="K192" s="188" t="s">
        <v>146</v>
      </c>
      <c r="L192" s="38"/>
      <c r="M192" s="193" t="s">
        <v>1</v>
      </c>
      <c r="N192" s="194" t="s">
        <v>42</v>
      </c>
      <c r="O192" s="70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7" t="s">
        <v>147</v>
      </c>
      <c r="AT192" s="197" t="s">
        <v>142</v>
      </c>
      <c r="AU192" s="197" t="s">
        <v>87</v>
      </c>
      <c r="AY192" s="16" t="s">
        <v>139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6" t="s">
        <v>85</v>
      </c>
      <c r="BK192" s="198">
        <f>ROUND(I192*H192,2)</f>
        <v>0</v>
      </c>
      <c r="BL192" s="16" t="s">
        <v>147</v>
      </c>
      <c r="BM192" s="197" t="s">
        <v>294</v>
      </c>
    </row>
    <row r="193" spans="1:65" s="2" customFormat="1" ht="29.25">
      <c r="A193" s="33"/>
      <c r="B193" s="34"/>
      <c r="C193" s="35"/>
      <c r="D193" s="199" t="s">
        <v>149</v>
      </c>
      <c r="E193" s="35"/>
      <c r="F193" s="200" t="s">
        <v>295</v>
      </c>
      <c r="G193" s="35"/>
      <c r="H193" s="35"/>
      <c r="I193" s="201"/>
      <c r="J193" s="35"/>
      <c r="K193" s="35"/>
      <c r="L193" s="38"/>
      <c r="M193" s="202"/>
      <c r="N193" s="203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149</v>
      </c>
      <c r="AU193" s="16" t="s">
        <v>87</v>
      </c>
    </row>
    <row r="194" spans="1:65" s="13" customFormat="1" ht="11.25">
      <c r="B194" s="204"/>
      <c r="C194" s="205"/>
      <c r="D194" s="199" t="s">
        <v>151</v>
      </c>
      <c r="E194" s="206" t="s">
        <v>296</v>
      </c>
      <c r="F194" s="207" t="s">
        <v>297</v>
      </c>
      <c r="G194" s="205"/>
      <c r="H194" s="208">
        <v>10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151</v>
      </c>
      <c r="AU194" s="214" t="s">
        <v>87</v>
      </c>
      <c r="AV194" s="13" t="s">
        <v>87</v>
      </c>
      <c r="AW194" s="13" t="s">
        <v>33</v>
      </c>
      <c r="AX194" s="13" t="s">
        <v>85</v>
      </c>
      <c r="AY194" s="214" t="s">
        <v>139</v>
      </c>
    </row>
    <row r="195" spans="1:65" s="2" customFormat="1" ht="24.2" customHeight="1">
      <c r="A195" s="33"/>
      <c r="B195" s="34"/>
      <c r="C195" s="186" t="s">
        <v>298</v>
      </c>
      <c r="D195" s="186" t="s">
        <v>142</v>
      </c>
      <c r="E195" s="187" t="s">
        <v>299</v>
      </c>
      <c r="F195" s="188" t="s">
        <v>300</v>
      </c>
      <c r="G195" s="189" t="s">
        <v>293</v>
      </c>
      <c r="H195" s="190">
        <v>10</v>
      </c>
      <c r="I195" s="191"/>
      <c r="J195" s="192">
        <f>ROUND(I195*H195,2)</f>
        <v>0</v>
      </c>
      <c r="K195" s="188" t="s">
        <v>146</v>
      </c>
      <c r="L195" s="38"/>
      <c r="M195" s="193" t="s">
        <v>1</v>
      </c>
      <c r="N195" s="194" t="s">
        <v>42</v>
      </c>
      <c r="O195" s="70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7" t="s">
        <v>147</v>
      </c>
      <c r="AT195" s="197" t="s">
        <v>142</v>
      </c>
      <c r="AU195" s="197" t="s">
        <v>87</v>
      </c>
      <c r="AY195" s="16" t="s">
        <v>139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6" t="s">
        <v>85</v>
      </c>
      <c r="BK195" s="198">
        <f>ROUND(I195*H195,2)</f>
        <v>0</v>
      </c>
      <c r="BL195" s="16" t="s">
        <v>147</v>
      </c>
      <c r="BM195" s="197" t="s">
        <v>301</v>
      </c>
    </row>
    <row r="196" spans="1:65" s="2" customFormat="1" ht="48.75">
      <c r="A196" s="33"/>
      <c r="B196" s="34"/>
      <c r="C196" s="35"/>
      <c r="D196" s="199" t="s">
        <v>149</v>
      </c>
      <c r="E196" s="35"/>
      <c r="F196" s="200" t="s">
        <v>302</v>
      </c>
      <c r="G196" s="35"/>
      <c r="H196" s="35"/>
      <c r="I196" s="201"/>
      <c r="J196" s="35"/>
      <c r="K196" s="35"/>
      <c r="L196" s="38"/>
      <c r="M196" s="202"/>
      <c r="N196" s="203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149</v>
      </c>
      <c r="AU196" s="16" t="s">
        <v>87</v>
      </c>
    </row>
    <row r="197" spans="1:65" s="13" customFormat="1" ht="11.25">
      <c r="B197" s="204"/>
      <c r="C197" s="205"/>
      <c r="D197" s="199" t="s">
        <v>151</v>
      </c>
      <c r="E197" s="206" t="s">
        <v>1</v>
      </c>
      <c r="F197" s="207" t="s">
        <v>303</v>
      </c>
      <c r="G197" s="205"/>
      <c r="H197" s="208">
        <v>10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151</v>
      </c>
      <c r="AU197" s="214" t="s">
        <v>87</v>
      </c>
      <c r="AV197" s="13" t="s">
        <v>87</v>
      </c>
      <c r="AW197" s="13" t="s">
        <v>33</v>
      </c>
      <c r="AX197" s="13" t="s">
        <v>85</v>
      </c>
      <c r="AY197" s="214" t="s">
        <v>139</v>
      </c>
    </row>
    <row r="198" spans="1:65" s="2" customFormat="1" ht="16.5" customHeight="1">
      <c r="A198" s="33"/>
      <c r="B198" s="34"/>
      <c r="C198" s="186" t="s">
        <v>304</v>
      </c>
      <c r="D198" s="186" t="s">
        <v>142</v>
      </c>
      <c r="E198" s="187" t="s">
        <v>305</v>
      </c>
      <c r="F198" s="188" t="s">
        <v>306</v>
      </c>
      <c r="G198" s="189" t="s">
        <v>293</v>
      </c>
      <c r="H198" s="190">
        <v>100</v>
      </c>
      <c r="I198" s="191"/>
      <c r="J198" s="192">
        <f>ROUND(I198*H198,2)</f>
        <v>0</v>
      </c>
      <c r="K198" s="188" t="s">
        <v>146</v>
      </c>
      <c r="L198" s="38"/>
      <c r="M198" s="193" t="s">
        <v>1</v>
      </c>
      <c r="N198" s="194" t="s">
        <v>42</v>
      </c>
      <c r="O198" s="70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7" t="s">
        <v>147</v>
      </c>
      <c r="AT198" s="197" t="s">
        <v>142</v>
      </c>
      <c r="AU198" s="197" t="s">
        <v>87</v>
      </c>
      <c r="AY198" s="16" t="s">
        <v>139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6" t="s">
        <v>85</v>
      </c>
      <c r="BK198" s="198">
        <f>ROUND(I198*H198,2)</f>
        <v>0</v>
      </c>
      <c r="BL198" s="16" t="s">
        <v>147</v>
      </c>
      <c r="BM198" s="197" t="s">
        <v>307</v>
      </c>
    </row>
    <row r="199" spans="1:65" s="2" customFormat="1" ht="29.25">
      <c r="A199" s="33"/>
      <c r="B199" s="34"/>
      <c r="C199" s="35"/>
      <c r="D199" s="199" t="s">
        <v>149</v>
      </c>
      <c r="E199" s="35"/>
      <c r="F199" s="200" t="s">
        <v>308</v>
      </c>
      <c r="G199" s="35"/>
      <c r="H199" s="35"/>
      <c r="I199" s="201"/>
      <c r="J199" s="35"/>
      <c r="K199" s="35"/>
      <c r="L199" s="38"/>
      <c r="M199" s="202"/>
      <c r="N199" s="203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149</v>
      </c>
      <c r="AU199" s="16" t="s">
        <v>87</v>
      </c>
    </row>
    <row r="200" spans="1:65" s="12" customFormat="1" ht="25.9" customHeight="1">
      <c r="B200" s="170"/>
      <c r="C200" s="171"/>
      <c r="D200" s="172" t="s">
        <v>76</v>
      </c>
      <c r="E200" s="173" t="s">
        <v>309</v>
      </c>
      <c r="F200" s="173" t="s">
        <v>310</v>
      </c>
      <c r="G200" s="171"/>
      <c r="H200" s="171"/>
      <c r="I200" s="174"/>
      <c r="J200" s="175">
        <f>BK200</f>
        <v>0</v>
      </c>
      <c r="K200" s="171"/>
      <c r="L200" s="176"/>
      <c r="M200" s="177"/>
      <c r="N200" s="178"/>
      <c r="O200" s="178"/>
      <c r="P200" s="179">
        <f>SUM(P201:P208)</f>
        <v>0</v>
      </c>
      <c r="Q200" s="178"/>
      <c r="R200" s="179">
        <f>SUM(R201:R208)</f>
        <v>488.036</v>
      </c>
      <c r="S200" s="178"/>
      <c r="T200" s="180">
        <f>SUM(T201:T208)</f>
        <v>0</v>
      </c>
      <c r="AR200" s="181" t="s">
        <v>159</v>
      </c>
      <c r="AT200" s="182" t="s">
        <v>76</v>
      </c>
      <c r="AU200" s="182" t="s">
        <v>77</v>
      </c>
      <c r="AY200" s="181" t="s">
        <v>139</v>
      </c>
      <c r="BK200" s="183">
        <f>SUM(BK201:BK208)</f>
        <v>0</v>
      </c>
    </row>
    <row r="201" spans="1:65" s="2" customFormat="1" ht="21.75" customHeight="1">
      <c r="A201" s="33"/>
      <c r="B201" s="34"/>
      <c r="C201" s="226" t="s">
        <v>311</v>
      </c>
      <c r="D201" s="226" t="s">
        <v>309</v>
      </c>
      <c r="E201" s="227" t="s">
        <v>312</v>
      </c>
      <c r="F201" s="228" t="s">
        <v>313</v>
      </c>
      <c r="G201" s="229" t="s">
        <v>314</v>
      </c>
      <c r="H201" s="230">
        <v>485.63600000000002</v>
      </c>
      <c r="I201" s="231"/>
      <c r="J201" s="232">
        <f>ROUND(I201*H201,2)</f>
        <v>0</v>
      </c>
      <c r="K201" s="228" t="s">
        <v>146</v>
      </c>
      <c r="L201" s="233"/>
      <c r="M201" s="234" t="s">
        <v>1</v>
      </c>
      <c r="N201" s="235" t="s">
        <v>42</v>
      </c>
      <c r="O201" s="70"/>
      <c r="P201" s="195">
        <f>O201*H201</f>
        <v>0</v>
      </c>
      <c r="Q201" s="195">
        <v>1</v>
      </c>
      <c r="R201" s="195">
        <f>Q201*H201</f>
        <v>485.63600000000002</v>
      </c>
      <c r="S201" s="195">
        <v>0</v>
      </c>
      <c r="T201" s="19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7" t="s">
        <v>315</v>
      </c>
      <c r="AT201" s="197" t="s">
        <v>309</v>
      </c>
      <c r="AU201" s="197" t="s">
        <v>85</v>
      </c>
      <c r="AY201" s="16" t="s">
        <v>139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6" t="s">
        <v>85</v>
      </c>
      <c r="BK201" s="198">
        <f>ROUND(I201*H201,2)</f>
        <v>0</v>
      </c>
      <c r="BL201" s="16" t="s">
        <v>316</v>
      </c>
      <c r="BM201" s="197" t="s">
        <v>317</v>
      </c>
    </row>
    <row r="202" spans="1:65" s="2" customFormat="1" ht="11.25">
      <c r="A202" s="33"/>
      <c r="B202" s="34"/>
      <c r="C202" s="35"/>
      <c r="D202" s="199" t="s">
        <v>149</v>
      </c>
      <c r="E202" s="35"/>
      <c r="F202" s="200" t="s">
        <v>313</v>
      </c>
      <c r="G202" s="35"/>
      <c r="H202" s="35"/>
      <c r="I202" s="201"/>
      <c r="J202" s="35"/>
      <c r="K202" s="35"/>
      <c r="L202" s="38"/>
      <c r="M202" s="202"/>
      <c r="N202" s="203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149</v>
      </c>
      <c r="AU202" s="16" t="s">
        <v>85</v>
      </c>
    </row>
    <row r="203" spans="1:65" s="13" customFormat="1" ht="11.25">
      <c r="B203" s="204"/>
      <c r="C203" s="205"/>
      <c r="D203" s="199" t="s">
        <v>151</v>
      </c>
      <c r="E203" s="206" t="s">
        <v>98</v>
      </c>
      <c r="F203" s="207" t="s">
        <v>318</v>
      </c>
      <c r="G203" s="205"/>
      <c r="H203" s="208">
        <v>485.63600000000002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151</v>
      </c>
      <c r="AU203" s="214" t="s">
        <v>85</v>
      </c>
      <c r="AV203" s="13" t="s">
        <v>87</v>
      </c>
      <c r="AW203" s="13" t="s">
        <v>33</v>
      </c>
      <c r="AX203" s="13" t="s">
        <v>85</v>
      </c>
      <c r="AY203" s="214" t="s">
        <v>139</v>
      </c>
    </row>
    <row r="204" spans="1:65" s="2" customFormat="1" ht="24.2" customHeight="1">
      <c r="A204" s="33"/>
      <c r="B204" s="34"/>
      <c r="C204" s="226" t="s">
        <v>319</v>
      </c>
      <c r="D204" s="226" t="s">
        <v>309</v>
      </c>
      <c r="E204" s="227" t="s">
        <v>320</v>
      </c>
      <c r="F204" s="228" t="s">
        <v>321</v>
      </c>
      <c r="G204" s="229" t="s">
        <v>314</v>
      </c>
      <c r="H204" s="230">
        <v>2.4</v>
      </c>
      <c r="I204" s="231"/>
      <c r="J204" s="232">
        <f>ROUND(I204*H204,2)</f>
        <v>0</v>
      </c>
      <c r="K204" s="228" t="s">
        <v>146</v>
      </c>
      <c r="L204" s="233"/>
      <c r="M204" s="234" t="s">
        <v>1</v>
      </c>
      <c r="N204" s="235" t="s">
        <v>42</v>
      </c>
      <c r="O204" s="70"/>
      <c r="P204" s="195">
        <f>O204*H204</f>
        <v>0</v>
      </c>
      <c r="Q204" s="195">
        <v>1</v>
      </c>
      <c r="R204" s="195">
        <f>Q204*H204</f>
        <v>2.4</v>
      </c>
      <c r="S204" s="195">
        <v>0</v>
      </c>
      <c r="T204" s="19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7" t="s">
        <v>322</v>
      </c>
      <c r="AT204" s="197" t="s">
        <v>309</v>
      </c>
      <c r="AU204" s="197" t="s">
        <v>85</v>
      </c>
      <c r="AY204" s="16" t="s">
        <v>139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6" t="s">
        <v>85</v>
      </c>
      <c r="BK204" s="198">
        <f>ROUND(I204*H204,2)</f>
        <v>0</v>
      </c>
      <c r="BL204" s="16" t="s">
        <v>322</v>
      </c>
      <c r="BM204" s="197" t="s">
        <v>323</v>
      </c>
    </row>
    <row r="205" spans="1:65" s="2" customFormat="1" ht="11.25">
      <c r="A205" s="33"/>
      <c r="B205" s="34"/>
      <c r="C205" s="35"/>
      <c r="D205" s="199" t="s">
        <v>149</v>
      </c>
      <c r="E205" s="35"/>
      <c r="F205" s="200" t="s">
        <v>321</v>
      </c>
      <c r="G205" s="35"/>
      <c r="H205" s="35"/>
      <c r="I205" s="201"/>
      <c r="J205" s="35"/>
      <c r="K205" s="35"/>
      <c r="L205" s="38"/>
      <c r="M205" s="202"/>
      <c r="N205" s="203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149</v>
      </c>
      <c r="AU205" s="16" t="s">
        <v>85</v>
      </c>
    </row>
    <row r="206" spans="1:65" s="13" customFormat="1" ht="11.25">
      <c r="B206" s="204"/>
      <c r="C206" s="205"/>
      <c r="D206" s="199" t="s">
        <v>151</v>
      </c>
      <c r="E206" s="206" t="s">
        <v>95</v>
      </c>
      <c r="F206" s="207" t="s">
        <v>324</v>
      </c>
      <c r="G206" s="205"/>
      <c r="H206" s="208">
        <v>2.4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151</v>
      </c>
      <c r="AU206" s="214" t="s">
        <v>85</v>
      </c>
      <c r="AV206" s="13" t="s">
        <v>87</v>
      </c>
      <c r="AW206" s="13" t="s">
        <v>33</v>
      </c>
      <c r="AX206" s="13" t="s">
        <v>85</v>
      </c>
      <c r="AY206" s="214" t="s">
        <v>139</v>
      </c>
    </row>
    <row r="207" spans="1:65" s="2" customFormat="1" ht="16.5" customHeight="1">
      <c r="A207" s="33"/>
      <c r="B207" s="34"/>
      <c r="C207" s="226" t="s">
        <v>325</v>
      </c>
      <c r="D207" s="226" t="s">
        <v>309</v>
      </c>
      <c r="E207" s="227" t="s">
        <v>326</v>
      </c>
      <c r="F207" s="228" t="s">
        <v>327</v>
      </c>
      <c r="G207" s="229" t="s">
        <v>199</v>
      </c>
      <c r="H207" s="230">
        <v>10</v>
      </c>
      <c r="I207" s="231"/>
      <c r="J207" s="232">
        <f>ROUND(I207*H207,2)</f>
        <v>0</v>
      </c>
      <c r="K207" s="228" t="s">
        <v>146</v>
      </c>
      <c r="L207" s="233"/>
      <c r="M207" s="234" t="s">
        <v>1</v>
      </c>
      <c r="N207" s="235" t="s">
        <v>42</v>
      </c>
      <c r="O207" s="70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7" t="s">
        <v>322</v>
      </c>
      <c r="AT207" s="197" t="s">
        <v>309</v>
      </c>
      <c r="AU207" s="197" t="s">
        <v>85</v>
      </c>
      <c r="AY207" s="16" t="s">
        <v>139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6" t="s">
        <v>85</v>
      </c>
      <c r="BK207" s="198">
        <f>ROUND(I207*H207,2)</f>
        <v>0</v>
      </c>
      <c r="BL207" s="16" t="s">
        <v>322</v>
      </c>
      <c r="BM207" s="197" t="s">
        <v>328</v>
      </c>
    </row>
    <row r="208" spans="1:65" s="2" customFormat="1" ht="11.25">
      <c r="A208" s="33"/>
      <c r="B208" s="34"/>
      <c r="C208" s="35"/>
      <c r="D208" s="199" t="s">
        <v>149</v>
      </c>
      <c r="E208" s="35"/>
      <c r="F208" s="200" t="s">
        <v>327</v>
      </c>
      <c r="G208" s="35"/>
      <c r="H208" s="35"/>
      <c r="I208" s="201"/>
      <c r="J208" s="35"/>
      <c r="K208" s="35"/>
      <c r="L208" s="38"/>
      <c r="M208" s="202"/>
      <c r="N208" s="203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149</v>
      </c>
      <c r="AU208" s="16" t="s">
        <v>85</v>
      </c>
    </row>
    <row r="209" spans="1:65" s="12" customFormat="1" ht="25.9" customHeight="1">
      <c r="B209" s="170"/>
      <c r="C209" s="171"/>
      <c r="D209" s="172" t="s">
        <v>76</v>
      </c>
      <c r="E209" s="173" t="s">
        <v>329</v>
      </c>
      <c r="F209" s="173" t="s">
        <v>330</v>
      </c>
      <c r="G209" s="171"/>
      <c r="H209" s="171"/>
      <c r="I209" s="174"/>
      <c r="J209" s="175">
        <f>BK209</f>
        <v>0</v>
      </c>
      <c r="K209" s="171"/>
      <c r="L209" s="176"/>
      <c r="M209" s="177"/>
      <c r="N209" s="178"/>
      <c r="O209" s="178"/>
      <c r="P209" s="179">
        <f>SUM(P210:P235)</f>
        <v>0</v>
      </c>
      <c r="Q209" s="178"/>
      <c r="R209" s="179">
        <f>SUM(R210:R235)</f>
        <v>0</v>
      </c>
      <c r="S209" s="178"/>
      <c r="T209" s="180">
        <f>SUM(T210:T235)</f>
        <v>0</v>
      </c>
      <c r="AR209" s="181" t="s">
        <v>147</v>
      </c>
      <c r="AT209" s="182" t="s">
        <v>76</v>
      </c>
      <c r="AU209" s="182" t="s">
        <v>77</v>
      </c>
      <c r="AY209" s="181" t="s">
        <v>139</v>
      </c>
      <c r="BK209" s="183">
        <f>SUM(BK210:BK235)</f>
        <v>0</v>
      </c>
    </row>
    <row r="210" spans="1:65" s="2" customFormat="1" ht="24.2" customHeight="1">
      <c r="A210" s="33"/>
      <c r="B210" s="34"/>
      <c r="C210" s="186" t="s">
        <v>331</v>
      </c>
      <c r="D210" s="186" t="s">
        <v>142</v>
      </c>
      <c r="E210" s="187" t="s">
        <v>332</v>
      </c>
      <c r="F210" s="188" t="s">
        <v>333</v>
      </c>
      <c r="G210" s="189" t="s">
        <v>176</v>
      </c>
      <c r="H210" s="190">
        <v>2</v>
      </c>
      <c r="I210" s="191"/>
      <c r="J210" s="192">
        <f>ROUND(I210*H210,2)</f>
        <v>0</v>
      </c>
      <c r="K210" s="188" t="s">
        <v>146</v>
      </c>
      <c r="L210" s="38"/>
      <c r="M210" s="193" t="s">
        <v>1</v>
      </c>
      <c r="N210" s="194" t="s">
        <v>42</v>
      </c>
      <c r="O210" s="70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7" t="s">
        <v>322</v>
      </c>
      <c r="AT210" s="197" t="s">
        <v>142</v>
      </c>
      <c r="AU210" s="197" t="s">
        <v>85</v>
      </c>
      <c r="AY210" s="16" t="s">
        <v>139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6" t="s">
        <v>85</v>
      </c>
      <c r="BK210" s="198">
        <f>ROUND(I210*H210,2)</f>
        <v>0</v>
      </c>
      <c r="BL210" s="16" t="s">
        <v>322</v>
      </c>
      <c r="BM210" s="197" t="s">
        <v>334</v>
      </c>
    </row>
    <row r="211" spans="1:65" s="2" customFormat="1" ht="19.5">
      <c r="A211" s="33"/>
      <c r="B211" s="34"/>
      <c r="C211" s="35"/>
      <c r="D211" s="199" t="s">
        <v>149</v>
      </c>
      <c r="E211" s="35"/>
      <c r="F211" s="200" t="s">
        <v>335</v>
      </c>
      <c r="G211" s="35"/>
      <c r="H211" s="35"/>
      <c r="I211" s="201"/>
      <c r="J211" s="35"/>
      <c r="K211" s="35"/>
      <c r="L211" s="38"/>
      <c r="M211" s="202"/>
      <c r="N211" s="203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149</v>
      </c>
      <c r="AU211" s="16" t="s">
        <v>85</v>
      </c>
    </row>
    <row r="212" spans="1:65" s="2" customFormat="1" ht="24.2" customHeight="1">
      <c r="A212" s="33"/>
      <c r="B212" s="34"/>
      <c r="C212" s="186" t="s">
        <v>336</v>
      </c>
      <c r="D212" s="186" t="s">
        <v>142</v>
      </c>
      <c r="E212" s="187" t="s">
        <v>337</v>
      </c>
      <c r="F212" s="188" t="s">
        <v>338</v>
      </c>
      <c r="G212" s="189" t="s">
        <v>176</v>
      </c>
      <c r="H212" s="190">
        <v>2</v>
      </c>
      <c r="I212" s="191"/>
      <c r="J212" s="192">
        <f>ROUND(I212*H212,2)</f>
        <v>0</v>
      </c>
      <c r="K212" s="188" t="s">
        <v>146</v>
      </c>
      <c r="L212" s="38"/>
      <c r="M212" s="193" t="s">
        <v>1</v>
      </c>
      <c r="N212" s="194" t="s">
        <v>42</v>
      </c>
      <c r="O212" s="70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7" t="s">
        <v>322</v>
      </c>
      <c r="AT212" s="197" t="s">
        <v>142</v>
      </c>
      <c r="AU212" s="197" t="s">
        <v>85</v>
      </c>
      <c r="AY212" s="16" t="s">
        <v>139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6" t="s">
        <v>85</v>
      </c>
      <c r="BK212" s="198">
        <f>ROUND(I212*H212,2)</f>
        <v>0</v>
      </c>
      <c r="BL212" s="16" t="s">
        <v>322</v>
      </c>
      <c r="BM212" s="197" t="s">
        <v>339</v>
      </c>
    </row>
    <row r="213" spans="1:65" s="2" customFormat="1" ht="11.25">
      <c r="A213" s="33"/>
      <c r="B213" s="34"/>
      <c r="C213" s="35"/>
      <c r="D213" s="199" t="s">
        <v>149</v>
      </c>
      <c r="E213" s="35"/>
      <c r="F213" s="200" t="s">
        <v>338</v>
      </c>
      <c r="G213" s="35"/>
      <c r="H213" s="35"/>
      <c r="I213" s="201"/>
      <c r="J213" s="35"/>
      <c r="K213" s="35"/>
      <c r="L213" s="38"/>
      <c r="M213" s="202"/>
      <c r="N213" s="203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149</v>
      </c>
      <c r="AU213" s="16" t="s">
        <v>85</v>
      </c>
    </row>
    <row r="214" spans="1:65" s="2" customFormat="1" ht="16.5" customHeight="1">
      <c r="A214" s="33"/>
      <c r="B214" s="34"/>
      <c r="C214" s="186" t="s">
        <v>340</v>
      </c>
      <c r="D214" s="186" t="s">
        <v>142</v>
      </c>
      <c r="E214" s="187" t="s">
        <v>341</v>
      </c>
      <c r="F214" s="188" t="s">
        <v>342</v>
      </c>
      <c r="G214" s="189" t="s">
        <v>176</v>
      </c>
      <c r="H214" s="190">
        <v>42</v>
      </c>
      <c r="I214" s="191"/>
      <c r="J214" s="192">
        <f>ROUND(I214*H214,2)</f>
        <v>0</v>
      </c>
      <c r="K214" s="188" t="s">
        <v>146</v>
      </c>
      <c r="L214" s="38"/>
      <c r="M214" s="193" t="s">
        <v>1</v>
      </c>
      <c r="N214" s="194" t="s">
        <v>42</v>
      </c>
      <c r="O214" s="70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7" t="s">
        <v>322</v>
      </c>
      <c r="AT214" s="197" t="s">
        <v>142</v>
      </c>
      <c r="AU214" s="197" t="s">
        <v>85</v>
      </c>
      <c r="AY214" s="16" t="s">
        <v>139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6" t="s">
        <v>85</v>
      </c>
      <c r="BK214" s="198">
        <f>ROUND(I214*H214,2)</f>
        <v>0</v>
      </c>
      <c r="BL214" s="16" t="s">
        <v>322</v>
      </c>
      <c r="BM214" s="197" t="s">
        <v>343</v>
      </c>
    </row>
    <row r="215" spans="1:65" s="2" customFormat="1" ht="19.5">
      <c r="A215" s="33"/>
      <c r="B215" s="34"/>
      <c r="C215" s="35"/>
      <c r="D215" s="199" t="s">
        <v>149</v>
      </c>
      <c r="E215" s="35"/>
      <c r="F215" s="200" t="s">
        <v>344</v>
      </c>
      <c r="G215" s="35"/>
      <c r="H215" s="35"/>
      <c r="I215" s="201"/>
      <c r="J215" s="35"/>
      <c r="K215" s="35"/>
      <c r="L215" s="38"/>
      <c r="M215" s="202"/>
      <c r="N215" s="203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149</v>
      </c>
      <c r="AU215" s="16" t="s">
        <v>85</v>
      </c>
    </row>
    <row r="216" spans="1:65" s="13" customFormat="1" ht="11.25">
      <c r="B216" s="204"/>
      <c r="C216" s="205"/>
      <c r="D216" s="199" t="s">
        <v>151</v>
      </c>
      <c r="E216" s="206" t="s">
        <v>1</v>
      </c>
      <c r="F216" s="207" t="s">
        <v>93</v>
      </c>
      <c r="G216" s="205"/>
      <c r="H216" s="208">
        <v>42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151</v>
      </c>
      <c r="AU216" s="214" t="s">
        <v>85</v>
      </c>
      <c r="AV216" s="13" t="s">
        <v>87</v>
      </c>
      <c r="AW216" s="13" t="s">
        <v>33</v>
      </c>
      <c r="AX216" s="13" t="s">
        <v>85</v>
      </c>
      <c r="AY216" s="214" t="s">
        <v>139</v>
      </c>
    </row>
    <row r="217" spans="1:65" s="2" customFormat="1" ht="21.75" customHeight="1">
      <c r="A217" s="33"/>
      <c r="B217" s="34"/>
      <c r="C217" s="186" t="s">
        <v>345</v>
      </c>
      <c r="D217" s="186" t="s">
        <v>142</v>
      </c>
      <c r="E217" s="187" t="s">
        <v>346</v>
      </c>
      <c r="F217" s="188" t="s">
        <v>347</v>
      </c>
      <c r="G217" s="189" t="s">
        <v>176</v>
      </c>
      <c r="H217" s="190">
        <v>2</v>
      </c>
      <c r="I217" s="191"/>
      <c r="J217" s="192">
        <f>ROUND(I217*H217,2)</f>
        <v>0</v>
      </c>
      <c r="K217" s="188" t="s">
        <v>146</v>
      </c>
      <c r="L217" s="38"/>
      <c r="M217" s="193" t="s">
        <v>1</v>
      </c>
      <c r="N217" s="194" t="s">
        <v>42</v>
      </c>
      <c r="O217" s="70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7" t="s">
        <v>322</v>
      </c>
      <c r="AT217" s="197" t="s">
        <v>142</v>
      </c>
      <c r="AU217" s="197" t="s">
        <v>85</v>
      </c>
      <c r="AY217" s="16" t="s">
        <v>139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6" t="s">
        <v>85</v>
      </c>
      <c r="BK217" s="198">
        <f>ROUND(I217*H217,2)</f>
        <v>0</v>
      </c>
      <c r="BL217" s="16" t="s">
        <v>322</v>
      </c>
      <c r="BM217" s="197" t="s">
        <v>348</v>
      </c>
    </row>
    <row r="218" spans="1:65" s="2" customFormat="1" ht="39">
      <c r="A218" s="33"/>
      <c r="B218" s="34"/>
      <c r="C218" s="35"/>
      <c r="D218" s="199" t="s">
        <v>149</v>
      </c>
      <c r="E218" s="35"/>
      <c r="F218" s="200" t="s">
        <v>349</v>
      </c>
      <c r="G218" s="35"/>
      <c r="H218" s="35"/>
      <c r="I218" s="201"/>
      <c r="J218" s="35"/>
      <c r="K218" s="35"/>
      <c r="L218" s="38"/>
      <c r="M218" s="202"/>
      <c r="N218" s="203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149</v>
      </c>
      <c r="AU218" s="16" t="s">
        <v>85</v>
      </c>
    </row>
    <row r="219" spans="1:65" s="2" customFormat="1" ht="55.5" customHeight="1">
      <c r="A219" s="33"/>
      <c r="B219" s="34"/>
      <c r="C219" s="186" t="s">
        <v>350</v>
      </c>
      <c r="D219" s="186" t="s">
        <v>142</v>
      </c>
      <c r="E219" s="187" t="s">
        <v>351</v>
      </c>
      <c r="F219" s="188" t="s">
        <v>352</v>
      </c>
      <c r="G219" s="189" t="s">
        <v>314</v>
      </c>
      <c r="H219" s="190">
        <v>4.8</v>
      </c>
      <c r="I219" s="191"/>
      <c r="J219" s="192">
        <f>ROUND(I219*H219,2)</f>
        <v>0</v>
      </c>
      <c r="K219" s="188" t="s">
        <v>146</v>
      </c>
      <c r="L219" s="38"/>
      <c r="M219" s="193" t="s">
        <v>1</v>
      </c>
      <c r="N219" s="194" t="s">
        <v>42</v>
      </c>
      <c r="O219" s="70"/>
      <c r="P219" s="195">
        <f>O219*H219</f>
        <v>0</v>
      </c>
      <c r="Q219" s="195">
        <v>0</v>
      </c>
      <c r="R219" s="195">
        <f>Q219*H219</f>
        <v>0</v>
      </c>
      <c r="S219" s="195">
        <v>0</v>
      </c>
      <c r="T219" s="196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7" t="s">
        <v>322</v>
      </c>
      <c r="AT219" s="197" t="s">
        <v>142</v>
      </c>
      <c r="AU219" s="197" t="s">
        <v>85</v>
      </c>
      <c r="AY219" s="16" t="s">
        <v>139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6" t="s">
        <v>85</v>
      </c>
      <c r="BK219" s="198">
        <f>ROUND(I219*H219,2)</f>
        <v>0</v>
      </c>
      <c r="BL219" s="16" t="s">
        <v>322</v>
      </c>
      <c r="BM219" s="197" t="s">
        <v>353</v>
      </c>
    </row>
    <row r="220" spans="1:65" s="2" customFormat="1" ht="78">
      <c r="A220" s="33"/>
      <c r="B220" s="34"/>
      <c r="C220" s="35"/>
      <c r="D220" s="199" t="s">
        <v>149</v>
      </c>
      <c r="E220" s="35"/>
      <c r="F220" s="200" t="s">
        <v>354</v>
      </c>
      <c r="G220" s="35"/>
      <c r="H220" s="35"/>
      <c r="I220" s="201"/>
      <c r="J220" s="35"/>
      <c r="K220" s="35"/>
      <c r="L220" s="38"/>
      <c r="M220" s="202"/>
      <c r="N220" s="203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149</v>
      </c>
      <c r="AU220" s="16" t="s">
        <v>85</v>
      </c>
    </row>
    <row r="221" spans="1:65" s="13" customFormat="1" ht="11.25">
      <c r="B221" s="204"/>
      <c r="C221" s="205"/>
      <c r="D221" s="199" t="s">
        <v>151</v>
      </c>
      <c r="E221" s="206" t="s">
        <v>1</v>
      </c>
      <c r="F221" s="207" t="s">
        <v>355</v>
      </c>
      <c r="G221" s="205"/>
      <c r="H221" s="208">
        <v>4.8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151</v>
      </c>
      <c r="AU221" s="214" t="s">
        <v>85</v>
      </c>
      <c r="AV221" s="13" t="s">
        <v>87</v>
      </c>
      <c r="AW221" s="13" t="s">
        <v>33</v>
      </c>
      <c r="AX221" s="13" t="s">
        <v>85</v>
      </c>
      <c r="AY221" s="214" t="s">
        <v>139</v>
      </c>
    </row>
    <row r="222" spans="1:65" s="2" customFormat="1" ht="49.15" customHeight="1">
      <c r="A222" s="33"/>
      <c r="B222" s="34"/>
      <c r="C222" s="186" t="s">
        <v>356</v>
      </c>
      <c r="D222" s="186" t="s">
        <v>142</v>
      </c>
      <c r="E222" s="187" t="s">
        <v>357</v>
      </c>
      <c r="F222" s="188" t="s">
        <v>358</v>
      </c>
      <c r="G222" s="189" t="s">
        <v>314</v>
      </c>
      <c r="H222" s="190">
        <v>485.63600000000002</v>
      </c>
      <c r="I222" s="191"/>
      <c r="J222" s="192">
        <f>ROUND(I222*H222,2)</f>
        <v>0</v>
      </c>
      <c r="K222" s="188" t="s">
        <v>146</v>
      </c>
      <c r="L222" s="38"/>
      <c r="M222" s="193" t="s">
        <v>1</v>
      </c>
      <c r="N222" s="194" t="s">
        <v>42</v>
      </c>
      <c r="O222" s="70"/>
      <c r="P222" s="195">
        <f>O222*H222</f>
        <v>0</v>
      </c>
      <c r="Q222" s="195">
        <v>0</v>
      </c>
      <c r="R222" s="195">
        <f>Q222*H222</f>
        <v>0</v>
      </c>
      <c r="S222" s="195">
        <v>0</v>
      </c>
      <c r="T222" s="196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7" t="s">
        <v>322</v>
      </c>
      <c r="AT222" s="197" t="s">
        <v>142</v>
      </c>
      <c r="AU222" s="197" t="s">
        <v>85</v>
      </c>
      <c r="AY222" s="16" t="s">
        <v>139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6" t="s">
        <v>85</v>
      </c>
      <c r="BK222" s="198">
        <f>ROUND(I222*H222,2)</f>
        <v>0</v>
      </c>
      <c r="BL222" s="16" t="s">
        <v>322</v>
      </c>
      <c r="BM222" s="197" t="s">
        <v>359</v>
      </c>
    </row>
    <row r="223" spans="1:65" s="2" customFormat="1" ht="97.5">
      <c r="A223" s="33"/>
      <c r="B223" s="34"/>
      <c r="C223" s="35"/>
      <c r="D223" s="199" t="s">
        <v>149</v>
      </c>
      <c r="E223" s="35"/>
      <c r="F223" s="200" t="s">
        <v>360</v>
      </c>
      <c r="G223" s="35"/>
      <c r="H223" s="35"/>
      <c r="I223" s="201"/>
      <c r="J223" s="35"/>
      <c r="K223" s="35"/>
      <c r="L223" s="38"/>
      <c r="M223" s="202"/>
      <c r="N223" s="203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149</v>
      </c>
      <c r="AU223" s="16" t="s">
        <v>85</v>
      </c>
    </row>
    <row r="224" spans="1:65" s="13" customFormat="1" ht="11.25">
      <c r="B224" s="204"/>
      <c r="C224" s="205"/>
      <c r="D224" s="199" t="s">
        <v>151</v>
      </c>
      <c r="E224" s="206" t="s">
        <v>1</v>
      </c>
      <c r="F224" s="207" t="s">
        <v>98</v>
      </c>
      <c r="G224" s="205"/>
      <c r="H224" s="208">
        <v>485.63600000000002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151</v>
      </c>
      <c r="AU224" s="214" t="s">
        <v>85</v>
      </c>
      <c r="AV224" s="13" t="s">
        <v>87</v>
      </c>
      <c r="AW224" s="13" t="s">
        <v>33</v>
      </c>
      <c r="AX224" s="13" t="s">
        <v>85</v>
      </c>
      <c r="AY224" s="214" t="s">
        <v>139</v>
      </c>
    </row>
    <row r="225" spans="1:65" s="2" customFormat="1" ht="24.2" customHeight="1">
      <c r="A225" s="33"/>
      <c r="B225" s="34"/>
      <c r="C225" s="186" t="s">
        <v>361</v>
      </c>
      <c r="D225" s="186" t="s">
        <v>142</v>
      </c>
      <c r="E225" s="187" t="s">
        <v>362</v>
      </c>
      <c r="F225" s="188" t="s">
        <v>363</v>
      </c>
      <c r="G225" s="189" t="s">
        <v>314</v>
      </c>
      <c r="H225" s="190">
        <v>244.69</v>
      </c>
      <c r="I225" s="191"/>
      <c r="J225" s="192">
        <f>ROUND(I225*H225,2)</f>
        <v>0</v>
      </c>
      <c r="K225" s="188" t="s">
        <v>146</v>
      </c>
      <c r="L225" s="38"/>
      <c r="M225" s="193" t="s">
        <v>1</v>
      </c>
      <c r="N225" s="194" t="s">
        <v>42</v>
      </c>
      <c r="O225" s="70"/>
      <c r="P225" s="195">
        <f>O225*H225</f>
        <v>0</v>
      </c>
      <c r="Q225" s="195">
        <v>0</v>
      </c>
      <c r="R225" s="195">
        <f>Q225*H225</f>
        <v>0</v>
      </c>
      <c r="S225" s="195">
        <v>0</v>
      </c>
      <c r="T225" s="19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7" t="s">
        <v>322</v>
      </c>
      <c r="AT225" s="197" t="s">
        <v>142</v>
      </c>
      <c r="AU225" s="197" t="s">
        <v>85</v>
      </c>
      <c r="AY225" s="16" t="s">
        <v>139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6" t="s">
        <v>85</v>
      </c>
      <c r="BK225" s="198">
        <f>ROUND(I225*H225,2)</f>
        <v>0</v>
      </c>
      <c r="BL225" s="16" t="s">
        <v>322</v>
      </c>
      <c r="BM225" s="197" t="s">
        <v>364</v>
      </c>
    </row>
    <row r="226" spans="1:65" s="2" customFormat="1" ht="29.25">
      <c r="A226" s="33"/>
      <c r="B226" s="34"/>
      <c r="C226" s="35"/>
      <c r="D226" s="199" t="s">
        <v>149</v>
      </c>
      <c r="E226" s="35"/>
      <c r="F226" s="200" t="s">
        <v>365</v>
      </c>
      <c r="G226" s="35"/>
      <c r="H226" s="35"/>
      <c r="I226" s="201"/>
      <c r="J226" s="35"/>
      <c r="K226" s="35"/>
      <c r="L226" s="38"/>
      <c r="M226" s="202"/>
      <c r="N226" s="203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149</v>
      </c>
      <c r="AU226" s="16" t="s">
        <v>85</v>
      </c>
    </row>
    <row r="227" spans="1:65" s="13" customFormat="1" ht="22.5">
      <c r="B227" s="204"/>
      <c r="C227" s="205"/>
      <c r="D227" s="199" t="s">
        <v>151</v>
      </c>
      <c r="E227" s="206" t="s">
        <v>1</v>
      </c>
      <c r="F227" s="207" t="s">
        <v>366</v>
      </c>
      <c r="G227" s="205"/>
      <c r="H227" s="208">
        <v>244.69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151</v>
      </c>
      <c r="AU227" s="214" t="s">
        <v>85</v>
      </c>
      <c r="AV227" s="13" t="s">
        <v>87</v>
      </c>
      <c r="AW227" s="13" t="s">
        <v>33</v>
      </c>
      <c r="AX227" s="13" t="s">
        <v>85</v>
      </c>
      <c r="AY227" s="214" t="s">
        <v>139</v>
      </c>
    </row>
    <row r="228" spans="1:65" s="2" customFormat="1" ht="24.2" customHeight="1">
      <c r="A228" s="33"/>
      <c r="B228" s="34"/>
      <c r="C228" s="186" t="s">
        <v>367</v>
      </c>
      <c r="D228" s="186" t="s">
        <v>142</v>
      </c>
      <c r="E228" s="187" t="s">
        <v>368</v>
      </c>
      <c r="F228" s="188" t="s">
        <v>369</v>
      </c>
      <c r="G228" s="189" t="s">
        <v>176</v>
      </c>
      <c r="H228" s="190">
        <v>1</v>
      </c>
      <c r="I228" s="191"/>
      <c r="J228" s="192">
        <f>ROUND(I228*H228,2)</f>
        <v>0</v>
      </c>
      <c r="K228" s="188" t="s">
        <v>146</v>
      </c>
      <c r="L228" s="38"/>
      <c r="M228" s="193" t="s">
        <v>1</v>
      </c>
      <c r="N228" s="194" t="s">
        <v>42</v>
      </c>
      <c r="O228" s="70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7" t="s">
        <v>322</v>
      </c>
      <c r="AT228" s="197" t="s">
        <v>142</v>
      </c>
      <c r="AU228" s="197" t="s">
        <v>85</v>
      </c>
      <c r="AY228" s="16" t="s">
        <v>139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6" t="s">
        <v>85</v>
      </c>
      <c r="BK228" s="198">
        <f>ROUND(I228*H228,2)</f>
        <v>0</v>
      </c>
      <c r="BL228" s="16" t="s">
        <v>322</v>
      </c>
      <c r="BM228" s="197" t="s">
        <v>370</v>
      </c>
    </row>
    <row r="229" spans="1:65" s="2" customFormat="1" ht="58.5">
      <c r="A229" s="33"/>
      <c r="B229" s="34"/>
      <c r="C229" s="35"/>
      <c r="D229" s="199" t="s">
        <v>149</v>
      </c>
      <c r="E229" s="35"/>
      <c r="F229" s="200" t="s">
        <v>371</v>
      </c>
      <c r="G229" s="35"/>
      <c r="H229" s="35"/>
      <c r="I229" s="201"/>
      <c r="J229" s="35"/>
      <c r="K229" s="35"/>
      <c r="L229" s="38"/>
      <c r="M229" s="202"/>
      <c r="N229" s="203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149</v>
      </c>
      <c r="AU229" s="16" t="s">
        <v>85</v>
      </c>
    </row>
    <row r="230" spans="1:65" s="2" customFormat="1" ht="33" customHeight="1">
      <c r="A230" s="33"/>
      <c r="B230" s="34"/>
      <c r="C230" s="186" t="s">
        <v>372</v>
      </c>
      <c r="D230" s="186" t="s">
        <v>142</v>
      </c>
      <c r="E230" s="187" t="s">
        <v>373</v>
      </c>
      <c r="F230" s="188" t="s">
        <v>374</v>
      </c>
      <c r="G230" s="189" t="s">
        <v>176</v>
      </c>
      <c r="H230" s="190">
        <v>4</v>
      </c>
      <c r="I230" s="191"/>
      <c r="J230" s="192">
        <f>ROUND(I230*H230,2)</f>
        <v>0</v>
      </c>
      <c r="K230" s="188" t="s">
        <v>146</v>
      </c>
      <c r="L230" s="38"/>
      <c r="M230" s="193" t="s">
        <v>1</v>
      </c>
      <c r="N230" s="194" t="s">
        <v>42</v>
      </c>
      <c r="O230" s="70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7" t="s">
        <v>322</v>
      </c>
      <c r="AT230" s="197" t="s">
        <v>142</v>
      </c>
      <c r="AU230" s="197" t="s">
        <v>85</v>
      </c>
      <c r="AY230" s="16" t="s">
        <v>139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6" t="s">
        <v>85</v>
      </c>
      <c r="BK230" s="198">
        <f>ROUND(I230*H230,2)</f>
        <v>0</v>
      </c>
      <c r="BL230" s="16" t="s">
        <v>322</v>
      </c>
      <c r="BM230" s="197" t="s">
        <v>375</v>
      </c>
    </row>
    <row r="231" spans="1:65" s="2" customFormat="1" ht="58.5">
      <c r="A231" s="33"/>
      <c r="B231" s="34"/>
      <c r="C231" s="35"/>
      <c r="D231" s="199" t="s">
        <v>149</v>
      </c>
      <c r="E231" s="35"/>
      <c r="F231" s="200" t="s">
        <v>376</v>
      </c>
      <c r="G231" s="35"/>
      <c r="H231" s="35"/>
      <c r="I231" s="201"/>
      <c r="J231" s="35"/>
      <c r="K231" s="35"/>
      <c r="L231" s="38"/>
      <c r="M231" s="202"/>
      <c r="N231" s="203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149</v>
      </c>
      <c r="AU231" s="16" t="s">
        <v>85</v>
      </c>
    </row>
    <row r="232" spans="1:65" s="13" customFormat="1" ht="11.25">
      <c r="B232" s="204"/>
      <c r="C232" s="205"/>
      <c r="D232" s="199" t="s">
        <v>151</v>
      </c>
      <c r="E232" s="206" t="s">
        <v>1</v>
      </c>
      <c r="F232" s="207" t="s">
        <v>377</v>
      </c>
      <c r="G232" s="205"/>
      <c r="H232" s="208">
        <v>4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151</v>
      </c>
      <c r="AU232" s="214" t="s">
        <v>85</v>
      </c>
      <c r="AV232" s="13" t="s">
        <v>87</v>
      </c>
      <c r="AW232" s="13" t="s">
        <v>33</v>
      </c>
      <c r="AX232" s="13" t="s">
        <v>85</v>
      </c>
      <c r="AY232" s="214" t="s">
        <v>139</v>
      </c>
    </row>
    <row r="233" spans="1:65" s="2" customFormat="1" ht="24.2" customHeight="1">
      <c r="A233" s="33"/>
      <c r="B233" s="34"/>
      <c r="C233" s="186" t="s">
        <v>378</v>
      </c>
      <c r="D233" s="186" t="s">
        <v>142</v>
      </c>
      <c r="E233" s="187" t="s">
        <v>379</v>
      </c>
      <c r="F233" s="188" t="s">
        <v>380</v>
      </c>
      <c r="G233" s="189" t="s">
        <v>314</v>
      </c>
      <c r="H233" s="190">
        <v>2.4</v>
      </c>
      <c r="I233" s="191"/>
      <c r="J233" s="192">
        <f>ROUND(I233*H233,2)</f>
        <v>0</v>
      </c>
      <c r="K233" s="188" t="s">
        <v>146</v>
      </c>
      <c r="L233" s="38"/>
      <c r="M233" s="193" t="s">
        <v>1</v>
      </c>
      <c r="N233" s="194" t="s">
        <v>42</v>
      </c>
      <c r="O233" s="70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7" t="s">
        <v>322</v>
      </c>
      <c r="AT233" s="197" t="s">
        <v>142</v>
      </c>
      <c r="AU233" s="197" t="s">
        <v>85</v>
      </c>
      <c r="AY233" s="16" t="s">
        <v>139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6" t="s">
        <v>85</v>
      </c>
      <c r="BK233" s="198">
        <f>ROUND(I233*H233,2)</f>
        <v>0</v>
      </c>
      <c r="BL233" s="16" t="s">
        <v>322</v>
      </c>
      <c r="BM233" s="197" t="s">
        <v>381</v>
      </c>
    </row>
    <row r="234" spans="1:65" s="2" customFormat="1" ht="58.5">
      <c r="A234" s="33"/>
      <c r="B234" s="34"/>
      <c r="C234" s="35"/>
      <c r="D234" s="199" t="s">
        <v>149</v>
      </c>
      <c r="E234" s="35"/>
      <c r="F234" s="200" t="s">
        <v>382</v>
      </c>
      <c r="G234" s="35"/>
      <c r="H234" s="35"/>
      <c r="I234" s="201"/>
      <c r="J234" s="35"/>
      <c r="K234" s="35"/>
      <c r="L234" s="38"/>
      <c r="M234" s="202"/>
      <c r="N234" s="203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149</v>
      </c>
      <c r="AU234" s="16" t="s">
        <v>85</v>
      </c>
    </row>
    <row r="235" spans="1:65" s="13" customFormat="1" ht="11.25">
      <c r="B235" s="204"/>
      <c r="C235" s="205"/>
      <c r="D235" s="199" t="s">
        <v>151</v>
      </c>
      <c r="E235" s="206" t="s">
        <v>383</v>
      </c>
      <c r="F235" s="207" t="s">
        <v>384</v>
      </c>
      <c r="G235" s="205"/>
      <c r="H235" s="208">
        <v>2.4</v>
      </c>
      <c r="I235" s="209"/>
      <c r="J235" s="205"/>
      <c r="K235" s="205"/>
      <c r="L235" s="210"/>
      <c r="M235" s="236"/>
      <c r="N235" s="237"/>
      <c r="O235" s="237"/>
      <c r="P235" s="237"/>
      <c r="Q235" s="237"/>
      <c r="R235" s="237"/>
      <c r="S235" s="237"/>
      <c r="T235" s="238"/>
      <c r="AT235" s="214" t="s">
        <v>151</v>
      </c>
      <c r="AU235" s="214" t="s">
        <v>85</v>
      </c>
      <c r="AV235" s="13" t="s">
        <v>87</v>
      </c>
      <c r="AW235" s="13" t="s">
        <v>33</v>
      </c>
      <c r="AX235" s="13" t="s">
        <v>85</v>
      </c>
      <c r="AY235" s="214" t="s">
        <v>139</v>
      </c>
    </row>
    <row r="236" spans="1:65" s="2" customFormat="1" ht="6.95" customHeight="1">
      <c r="A236" s="3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38"/>
      <c r="M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</row>
  </sheetData>
  <sheetProtection algorithmName="SHA-512" hashValue="Y6lgQ729chIKp8moh2ipTHmm69hbULyfB/+tDeDbX1DgjBVrHa0Vy0CwqqbKZE9a4H9sfx3gb7+FIqVjbZd1TQ==" saltValue="khoKpw+w1wWq3EbVMJAK4t4dYgzxvTXxGyZY8fxxBAyAl4odPw1QE0xR82If3Os5XbnnVsTdP6HhMnKP7NrjWg==" spinCount="100000" sheet="1" objects="1" scenarios="1" formatColumns="0" formatRows="0" autoFilter="0"/>
  <autoFilter ref="C119:K23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90</v>
      </c>
      <c r="AZ2" s="107" t="s">
        <v>93</v>
      </c>
      <c r="BA2" s="107" t="s">
        <v>1</v>
      </c>
      <c r="BB2" s="107" t="s">
        <v>1</v>
      </c>
      <c r="BC2" s="107" t="s">
        <v>179</v>
      </c>
      <c r="BD2" s="107" t="s">
        <v>87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87</v>
      </c>
      <c r="AZ3" s="107" t="s">
        <v>385</v>
      </c>
      <c r="BA3" s="107" t="s">
        <v>1</v>
      </c>
      <c r="BB3" s="107" t="s">
        <v>1</v>
      </c>
      <c r="BC3" s="107" t="s">
        <v>386</v>
      </c>
      <c r="BD3" s="107" t="s">
        <v>87</v>
      </c>
    </row>
    <row r="4" spans="1:56" s="1" customFormat="1" ht="24.95" customHeight="1">
      <c r="B4" s="19"/>
      <c r="D4" s="110" t="s">
        <v>97</v>
      </c>
      <c r="L4" s="19"/>
      <c r="M4" s="111" t="s">
        <v>10</v>
      </c>
      <c r="AT4" s="16" t="s">
        <v>4</v>
      </c>
      <c r="AZ4" s="107" t="s">
        <v>387</v>
      </c>
      <c r="BA4" s="107" t="s">
        <v>1</v>
      </c>
      <c r="BB4" s="107" t="s">
        <v>1</v>
      </c>
      <c r="BC4" s="107" t="s">
        <v>388</v>
      </c>
      <c r="BD4" s="107" t="s">
        <v>87</v>
      </c>
    </row>
    <row r="5" spans="1:56" s="1" customFormat="1" ht="6.95" customHeight="1">
      <c r="B5" s="19"/>
      <c r="L5" s="19"/>
      <c r="AZ5" s="107" t="s">
        <v>100</v>
      </c>
      <c r="BA5" s="107" t="s">
        <v>1</v>
      </c>
      <c r="BB5" s="107" t="s">
        <v>1</v>
      </c>
      <c r="BC5" s="107" t="s">
        <v>389</v>
      </c>
      <c r="BD5" s="107" t="s">
        <v>87</v>
      </c>
    </row>
    <row r="6" spans="1:56" s="1" customFormat="1" ht="12" customHeight="1">
      <c r="B6" s="19"/>
      <c r="D6" s="112" t="s">
        <v>16</v>
      </c>
      <c r="L6" s="19"/>
      <c r="AZ6" s="107" t="s">
        <v>102</v>
      </c>
      <c r="BA6" s="107" t="s">
        <v>1</v>
      </c>
      <c r="BB6" s="107" t="s">
        <v>1</v>
      </c>
      <c r="BC6" s="107" t="s">
        <v>390</v>
      </c>
      <c r="BD6" s="107" t="s">
        <v>87</v>
      </c>
    </row>
    <row r="7" spans="1:56" s="1" customFormat="1" ht="16.5" customHeight="1">
      <c r="B7" s="19"/>
      <c r="E7" s="294" t="str">
        <f>'Rekapitulace stavby'!K6</f>
        <v>Oprava trati v úseku Kojetín – Valašské Meziříčí</v>
      </c>
      <c r="F7" s="295"/>
      <c r="G7" s="295"/>
      <c r="H7" s="295"/>
      <c r="L7" s="19"/>
      <c r="AZ7" s="107" t="s">
        <v>391</v>
      </c>
      <c r="BA7" s="107" t="s">
        <v>1</v>
      </c>
      <c r="BB7" s="107" t="s">
        <v>1</v>
      </c>
      <c r="BC7" s="107" t="s">
        <v>392</v>
      </c>
      <c r="BD7" s="107" t="s">
        <v>87</v>
      </c>
    </row>
    <row r="8" spans="1:56" s="2" customFormat="1" ht="12" customHeight="1">
      <c r="A8" s="33"/>
      <c r="B8" s="38"/>
      <c r="C8" s="33"/>
      <c r="D8" s="112" t="s">
        <v>106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30" customHeight="1">
      <c r="A9" s="33"/>
      <c r="B9" s="38"/>
      <c r="C9" s="33"/>
      <c r="D9" s="33"/>
      <c r="E9" s="296" t="s">
        <v>393</v>
      </c>
      <c r="F9" s="297"/>
      <c r="G9" s="297"/>
      <c r="H9" s="29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customHeight="1">
      <c r="A11" s="33"/>
      <c r="B11" s="38"/>
      <c r="C11" s="33"/>
      <c r="D11" s="112" t="s">
        <v>18</v>
      </c>
      <c r="E11" s="33"/>
      <c r="F11" s="113" t="s">
        <v>1</v>
      </c>
      <c r="G11" s="33"/>
      <c r="H11" s="33"/>
      <c r="I11" s="112" t="s">
        <v>19</v>
      </c>
      <c r="J11" s="113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8"/>
      <c r="C12" s="33"/>
      <c r="D12" s="112" t="s">
        <v>20</v>
      </c>
      <c r="E12" s="33"/>
      <c r="F12" s="113" t="s">
        <v>394</v>
      </c>
      <c r="G12" s="33"/>
      <c r="H12" s="33"/>
      <c r="I12" s="112" t="s">
        <v>22</v>
      </c>
      <c r="J12" s="114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8"/>
      <c r="C14" s="33"/>
      <c r="D14" s="112" t="s">
        <v>23</v>
      </c>
      <c r="E14" s="33"/>
      <c r="F14" s="33"/>
      <c r="G14" s="33"/>
      <c r="H14" s="33"/>
      <c r="I14" s="112" t="s">
        <v>24</v>
      </c>
      <c r="J14" s="113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8"/>
      <c r="C15" s="33"/>
      <c r="D15" s="33"/>
      <c r="E15" s="113" t="s">
        <v>26</v>
      </c>
      <c r="F15" s="33"/>
      <c r="G15" s="33"/>
      <c r="H15" s="33"/>
      <c r="I15" s="112" t="s">
        <v>27</v>
      </c>
      <c r="J15" s="113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29</v>
      </c>
      <c r="E17" s="33"/>
      <c r="F17" s="33"/>
      <c r="G17" s="33"/>
      <c r="H17" s="33"/>
      <c r="I17" s="112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8" t="str">
        <f>'Rekapitulace stavby'!E14</f>
        <v>Vyplň údaj</v>
      </c>
      <c r="F18" s="299"/>
      <c r="G18" s="299"/>
      <c r="H18" s="299"/>
      <c r="I18" s="112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31</v>
      </c>
      <c r="E20" s="33"/>
      <c r="F20" s="33"/>
      <c r="G20" s="33"/>
      <c r="H20" s="33"/>
      <c r="I20" s="112" t="s">
        <v>24</v>
      </c>
      <c r="J20" s="113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27</v>
      </c>
      <c r="J21" s="113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34</v>
      </c>
      <c r="E23" s="33"/>
      <c r="F23" s="33"/>
      <c r="G23" s="33"/>
      <c r="H23" s="33"/>
      <c r="I23" s="112" t="s">
        <v>24</v>
      </c>
      <c r="J23" s="113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">
        <v>35</v>
      </c>
      <c r="F24" s="33"/>
      <c r="G24" s="33"/>
      <c r="H24" s="33"/>
      <c r="I24" s="112" t="s">
        <v>27</v>
      </c>
      <c r="J24" s="113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9" t="s">
        <v>37</v>
      </c>
      <c r="E30" s="33"/>
      <c r="F30" s="33"/>
      <c r="G30" s="33"/>
      <c r="H30" s="33"/>
      <c r="I30" s="33"/>
      <c r="J30" s="120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8"/>
      <c r="E31" s="118"/>
      <c r="F31" s="118"/>
      <c r="G31" s="118"/>
      <c r="H31" s="118"/>
      <c r="I31" s="118"/>
      <c r="J31" s="118"/>
      <c r="K31" s="11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1" t="s">
        <v>39</v>
      </c>
      <c r="G32" s="33"/>
      <c r="H32" s="33"/>
      <c r="I32" s="121" t="s">
        <v>38</v>
      </c>
      <c r="J32" s="121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41</v>
      </c>
      <c r="E33" s="112" t="s">
        <v>42</v>
      </c>
      <c r="F33" s="123">
        <f>ROUND((SUM(BE120:BE201)),  2)</f>
        <v>0</v>
      </c>
      <c r="G33" s="33"/>
      <c r="H33" s="33"/>
      <c r="I33" s="124">
        <v>0.21</v>
      </c>
      <c r="J33" s="123">
        <f>ROUND(((SUM(BE120:BE201))*I33),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2" t="s">
        <v>43</v>
      </c>
      <c r="F34" s="123">
        <f>ROUND((SUM(BF120:BF201)),  2)</f>
        <v>0</v>
      </c>
      <c r="G34" s="33"/>
      <c r="H34" s="33"/>
      <c r="I34" s="124">
        <v>0.15</v>
      </c>
      <c r="J34" s="123">
        <f>ROUND(((SUM(BF120:BF201))*I34),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2" t="s">
        <v>44</v>
      </c>
      <c r="F35" s="123">
        <f>ROUND((SUM(BG120:BG201)),  2)</f>
        <v>0</v>
      </c>
      <c r="G35" s="33"/>
      <c r="H35" s="33"/>
      <c r="I35" s="124">
        <v>0.21</v>
      </c>
      <c r="J35" s="123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2" t="s">
        <v>45</v>
      </c>
      <c r="F36" s="123">
        <f>ROUND((SUM(BH120:BH201)),  2)</f>
        <v>0</v>
      </c>
      <c r="G36" s="33"/>
      <c r="H36" s="33"/>
      <c r="I36" s="124">
        <v>0.15</v>
      </c>
      <c r="J36" s="123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46</v>
      </c>
      <c r="F37" s="123">
        <f>ROUND((SUM(BI120:BI201)),  2)</f>
        <v>0</v>
      </c>
      <c r="G37" s="33"/>
      <c r="H37" s="33"/>
      <c r="I37" s="124">
        <v>0</v>
      </c>
      <c r="J37" s="123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1" t="str">
        <f>E7</f>
        <v>Oprava trati v úseku Kojetín – Valašské Meziříčí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106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72" t="str">
        <f>E9</f>
        <v>SO02 - Oprava železničního svršku v km 7,140 – 7,414 (Šlajza)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Bezměrov – Kroměříž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s.o.</v>
      </c>
      <c r="G91" s="35"/>
      <c r="H91" s="35"/>
      <c r="I91" s="28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>Jiří Vendel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116</v>
      </c>
      <c r="D94" s="144"/>
      <c r="E94" s="144"/>
      <c r="F94" s="144"/>
      <c r="G94" s="144"/>
      <c r="H94" s="144"/>
      <c r="I94" s="144"/>
      <c r="J94" s="145" t="s">
        <v>117</v>
      </c>
      <c r="K94" s="144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118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119</v>
      </c>
    </row>
    <row r="97" spans="1:31" s="9" customFormat="1" ht="24.95" customHeight="1">
      <c r="B97" s="147"/>
      <c r="C97" s="148"/>
      <c r="D97" s="149" t="s">
        <v>120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121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9" customFormat="1" ht="24.95" customHeight="1">
      <c r="B99" s="147"/>
      <c r="C99" s="148"/>
      <c r="D99" s="149" t="s">
        <v>395</v>
      </c>
      <c r="E99" s="150"/>
      <c r="F99" s="150"/>
      <c r="G99" s="150"/>
      <c r="H99" s="150"/>
      <c r="I99" s="150"/>
      <c r="J99" s="151">
        <f>J182</f>
        <v>0</v>
      </c>
      <c r="K99" s="148"/>
      <c r="L99" s="152"/>
    </row>
    <row r="100" spans="1:31" s="9" customFormat="1" ht="24.95" customHeight="1">
      <c r="B100" s="147"/>
      <c r="C100" s="148"/>
      <c r="D100" s="149" t="s">
        <v>123</v>
      </c>
      <c r="E100" s="150"/>
      <c r="F100" s="150"/>
      <c r="G100" s="150"/>
      <c r="H100" s="150"/>
      <c r="I100" s="150"/>
      <c r="J100" s="151">
        <f>J186</f>
        <v>0</v>
      </c>
      <c r="K100" s="148"/>
      <c r="L100" s="152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124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01" t="str">
        <f>E7</f>
        <v>Oprava trati v úseku Kojetín – Valašské Meziříčí</v>
      </c>
      <c r="F110" s="302"/>
      <c r="G110" s="302"/>
      <c r="H110" s="302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30" customHeight="1">
      <c r="A112" s="33"/>
      <c r="B112" s="34"/>
      <c r="C112" s="35"/>
      <c r="D112" s="35"/>
      <c r="E112" s="272" t="str">
        <f>E9</f>
        <v>SO02 - Oprava železničního svršku v km 7,140 – 7,414 (Šlajza)</v>
      </c>
      <c r="F112" s="303"/>
      <c r="G112" s="303"/>
      <c r="H112" s="303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>Bezměrov – Kroměříž</v>
      </c>
      <c r="G114" s="35"/>
      <c r="H114" s="35"/>
      <c r="I114" s="28" t="s">
        <v>22</v>
      </c>
      <c r="J114" s="65">
        <f>IF(J12="","",J12)</f>
        <v>0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23</v>
      </c>
      <c r="D116" s="35"/>
      <c r="E116" s="35"/>
      <c r="F116" s="26" t="str">
        <f>E15</f>
        <v>Správa železnic, s.o.</v>
      </c>
      <c r="G116" s="35"/>
      <c r="H116" s="35"/>
      <c r="I116" s="28" t="s">
        <v>31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29</v>
      </c>
      <c r="D117" s="35"/>
      <c r="E117" s="35"/>
      <c r="F117" s="26" t="str">
        <f>IF(E18="","",E18)</f>
        <v>Vyplň údaj</v>
      </c>
      <c r="G117" s="35"/>
      <c r="H117" s="35"/>
      <c r="I117" s="28" t="s">
        <v>34</v>
      </c>
      <c r="J117" s="31" t="str">
        <f>E24</f>
        <v>Jiří Vendel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9"/>
      <c r="B119" s="160"/>
      <c r="C119" s="161" t="s">
        <v>125</v>
      </c>
      <c r="D119" s="162" t="s">
        <v>62</v>
      </c>
      <c r="E119" s="162" t="s">
        <v>58</v>
      </c>
      <c r="F119" s="162" t="s">
        <v>59</v>
      </c>
      <c r="G119" s="162" t="s">
        <v>126</v>
      </c>
      <c r="H119" s="162" t="s">
        <v>127</v>
      </c>
      <c r="I119" s="162" t="s">
        <v>128</v>
      </c>
      <c r="J119" s="162" t="s">
        <v>117</v>
      </c>
      <c r="K119" s="163" t="s">
        <v>129</v>
      </c>
      <c r="L119" s="164"/>
      <c r="M119" s="74" t="s">
        <v>1</v>
      </c>
      <c r="N119" s="75" t="s">
        <v>41</v>
      </c>
      <c r="O119" s="75" t="s">
        <v>130</v>
      </c>
      <c r="P119" s="75" t="s">
        <v>131</v>
      </c>
      <c r="Q119" s="75" t="s">
        <v>132</v>
      </c>
      <c r="R119" s="75" t="s">
        <v>133</v>
      </c>
      <c r="S119" s="75" t="s">
        <v>134</v>
      </c>
      <c r="T119" s="76" t="s">
        <v>135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3"/>
      <c r="B120" s="34"/>
      <c r="C120" s="81" t="s">
        <v>136</v>
      </c>
      <c r="D120" s="35"/>
      <c r="E120" s="35"/>
      <c r="F120" s="35"/>
      <c r="G120" s="35"/>
      <c r="H120" s="35"/>
      <c r="I120" s="35"/>
      <c r="J120" s="165">
        <f>BK120</f>
        <v>0</v>
      </c>
      <c r="K120" s="35"/>
      <c r="L120" s="38"/>
      <c r="M120" s="77"/>
      <c r="N120" s="166"/>
      <c r="O120" s="78"/>
      <c r="P120" s="167">
        <f>P121+P182+P186</f>
        <v>0</v>
      </c>
      <c r="Q120" s="78"/>
      <c r="R120" s="167">
        <f>R121+R182+R186</f>
        <v>102.91800000000001</v>
      </c>
      <c r="S120" s="78"/>
      <c r="T120" s="168">
        <f>T121+T182+T186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76</v>
      </c>
      <c r="AU120" s="16" t="s">
        <v>119</v>
      </c>
      <c r="BK120" s="169">
        <f>BK121+BK182+BK186</f>
        <v>0</v>
      </c>
    </row>
    <row r="121" spans="1:65" s="12" customFormat="1" ht="25.9" customHeight="1">
      <c r="B121" s="170"/>
      <c r="C121" s="171"/>
      <c r="D121" s="172" t="s">
        <v>76</v>
      </c>
      <c r="E121" s="173" t="s">
        <v>137</v>
      </c>
      <c r="F121" s="173" t="s">
        <v>138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</f>
        <v>0</v>
      </c>
      <c r="Q121" s="178"/>
      <c r="R121" s="179">
        <f>R122</f>
        <v>0</v>
      </c>
      <c r="S121" s="178"/>
      <c r="T121" s="180">
        <f>T122</f>
        <v>0</v>
      </c>
      <c r="AR121" s="181" t="s">
        <v>85</v>
      </c>
      <c r="AT121" s="182" t="s">
        <v>76</v>
      </c>
      <c r="AU121" s="182" t="s">
        <v>77</v>
      </c>
      <c r="AY121" s="181" t="s">
        <v>139</v>
      </c>
      <c r="BK121" s="183">
        <f>BK122</f>
        <v>0</v>
      </c>
    </row>
    <row r="122" spans="1:65" s="12" customFormat="1" ht="22.9" customHeight="1">
      <c r="B122" s="170"/>
      <c r="C122" s="171"/>
      <c r="D122" s="172" t="s">
        <v>76</v>
      </c>
      <c r="E122" s="184" t="s">
        <v>140</v>
      </c>
      <c r="F122" s="184" t="s">
        <v>141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SUM(P123:P181)</f>
        <v>0</v>
      </c>
      <c r="Q122" s="178"/>
      <c r="R122" s="179">
        <f>SUM(R123:R181)</f>
        <v>0</v>
      </c>
      <c r="S122" s="178"/>
      <c r="T122" s="180">
        <f>SUM(T123:T181)</f>
        <v>0</v>
      </c>
      <c r="AR122" s="181" t="s">
        <v>85</v>
      </c>
      <c r="AT122" s="182" t="s">
        <v>76</v>
      </c>
      <c r="AU122" s="182" t="s">
        <v>85</v>
      </c>
      <c r="AY122" s="181" t="s">
        <v>139</v>
      </c>
      <c r="BK122" s="183">
        <f>SUM(BK123:BK181)</f>
        <v>0</v>
      </c>
    </row>
    <row r="123" spans="1:65" s="2" customFormat="1" ht="37.9" customHeight="1">
      <c r="A123" s="33"/>
      <c r="B123" s="34"/>
      <c r="C123" s="186" t="s">
        <v>85</v>
      </c>
      <c r="D123" s="186" t="s">
        <v>142</v>
      </c>
      <c r="E123" s="187" t="s">
        <v>143</v>
      </c>
      <c r="F123" s="188" t="s">
        <v>144</v>
      </c>
      <c r="G123" s="189" t="s">
        <v>145</v>
      </c>
      <c r="H123" s="190">
        <v>0.08</v>
      </c>
      <c r="I123" s="191"/>
      <c r="J123" s="192">
        <f>ROUND(I123*H123,2)</f>
        <v>0</v>
      </c>
      <c r="K123" s="188" t="s">
        <v>146</v>
      </c>
      <c r="L123" s="38"/>
      <c r="M123" s="193" t="s">
        <v>1</v>
      </c>
      <c r="N123" s="194" t="s">
        <v>42</v>
      </c>
      <c r="O123" s="70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147</v>
      </c>
      <c r="AT123" s="197" t="s">
        <v>142</v>
      </c>
      <c r="AU123" s="197" t="s">
        <v>87</v>
      </c>
      <c r="AY123" s="16" t="s">
        <v>139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85</v>
      </c>
      <c r="BK123" s="198">
        <f>ROUND(I123*H123,2)</f>
        <v>0</v>
      </c>
      <c r="BL123" s="16" t="s">
        <v>147</v>
      </c>
      <c r="BM123" s="197" t="s">
        <v>396</v>
      </c>
    </row>
    <row r="124" spans="1:65" s="2" customFormat="1" ht="58.5">
      <c r="A124" s="33"/>
      <c r="B124" s="34"/>
      <c r="C124" s="35"/>
      <c r="D124" s="199" t="s">
        <v>149</v>
      </c>
      <c r="E124" s="35"/>
      <c r="F124" s="200" t="s">
        <v>150</v>
      </c>
      <c r="G124" s="35"/>
      <c r="H124" s="35"/>
      <c r="I124" s="201"/>
      <c r="J124" s="35"/>
      <c r="K124" s="35"/>
      <c r="L124" s="38"/>
      <c r="M124" s="202"/>
      <c r="N124" s="203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149</v>
      </c>
      <c r="AU124" s="16" t="s">
        <v>87</v>
      </c>
    </row>
    <row r="125" spans="1:65" s="13" customFormat="1" ht="22.5">
      <c r="B125" s="204"/>
      <c r="C125" s="205"/>
      <c r="D125" s="199" t="s">
        <v>151</v>
      </c>
      <c r="E125" s="206" t="s">
        <v>1</v>
      </c>
      <c r="F125" s="207" t="s">
        <v>397</v>
      </c>
      <c r="G125" s="205"/>
      <c r="H125" s="208">
        <v>0.08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151</v>
      </c>
      <c r="AU125" s="214" t="s">
        <v>87</v>
      </c>
      <c r="AV125" s="13" t="s">
        <v>87</v>
      </c>
      <c r="AW125" s="13" t="s">
        <v>33</v>
      </c>
      <c r="AX125" s="13" t="s">
        <v>85</v>
      </c>
      <c r="AY125" s="214" t="s">
        <v>139</v>
      </c>
    </row>
    <row r="126" spans="1:65" s="2" customFormat="1" ht="33" customHeight="1">
      <c r="A126" s="33"/>
      <c r="B126" s="34"/>
      <c r="C126" s="186" t="s">
        <v>87</v>
      </c>
      <c r="D126" s="186" t="s">
        <v>142</v>
      </c>
      <c r="E126" s="187" t="s">
        <v>398</v>
      </c>
      <c r="F126" s="188" t="s">
        <v>399</v>
      </c>
      <c r="G126" s="189" t="s">
        <v>155</v>
      </c>
      <c r="H126" s="190">
        <v>30.54</v>
      </c>
      <c r="I126" s="191"/>
      <c r="J126" s="192">
        <f>ROUND(I126*H126,2)</f>
        <v>0</v>
      </c>
      <c r="K126" s="188" t="s">
        <v>146</v>
      </c>
      <c r="L126" s="38"/>
      <c r="M126" s="193" t="s">
        <v>1</v>
      </c>
      <c r="N126" s="194" t="s">
        <v>42</v>
      </c>
      <c r="O126" s="70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7" t="s">
        <v>147</v>
      </c>
      <c r="AT126" s="197" t="s">
        <v>142</v>
      </c>
      <c r="AU126" s="197" t="s">
        <v>87</v>
      </c>
      <c r="AY126" s="16" t="s">
        <v>139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85</v>
      </c>
      <c r="BK126" s="198">
        <f>ROUND(I126*H126,2)</f>
        <v>0</v>
      </c>
      <c r="BL126" s="16" t="s">
        <v>147</v>
      </c>
      <c r="BM126" s="197" t="s">
        <v>400</v>
      </c>
    </row>
    <row r="127" spans="1:65" s="2" customFormat="1" ht="87.75">
      <c r="A127" s="33"/>
      <c r="B127" s="34"/>
      <c r="C127" s="35"/>
      <c r="D127" s="199" t="s">
        <v>149</v>
      </c>
      <c r="E127" s="35"/>
      <c r="F127" s="200" t="s">
        <v>401</v>
      </c>
      <c r="G127" s="35"/>
      <c r="H127" s="35"/>
      <c r="I127" s="201"/>
      <c r="J127" s="35"/>
      <c r="K127" s="35"/>
      <c r="L127" s="38"/>
      <c r="M127" s="202"/>
      <c r="N127" s="203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149</v>
      </c>
      <c r="AU127" s="16" t="s">
        <v>87</v>
      </c>
    </row>
    <row r="128" spans="1:65" s="13" customFormat="1" ht="11.25">
      <c r="B128" s="204"/>
      <c r="C128" s="205"/>
      <c r="D128" s="199" t="s">
        <v>151</v>
      </c>
      <c r="E128" s="206" t="s">
        <v>391</v>
      </c>
      <c r="F128" s="207" t="s">
        <v>402</v>
      </c>
      <c r="G128" s="205"/>
      <c r="H128" s="208">
        <v>30.54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151</v>
      </c>
      <c r="AU128" s="214" t="s">
        <v>87</v>
      </c>
      <c r="AV128" s="13" t="s">
        <v>87</v>
      </c>
      <c r="AW128" s="13" t="s">
        <v>33</v>
      </c>
      <c r="AX128" s="13" t="s">
        <v>85</v>
      </c>
      <c r="AY128" s="214" t="s">
        <v>139</v>
      </c>
    </row>
    <row r="129" spans="1:65" s="2" customFormat="1" ht="16.5" customHeight="1">
      <c r="A129" s="33"/>
      <c r="B129" s="34"/>
      <c r="C129" s="186" t="s">
        <v>159</v>
      </c>
      <c r="D129" s="186" t="s">
        <v>142</v>
      </c>
      <c r="E129" s="187" t="s">
        <v>165</v>
      </c>
      <c r="F129" s="188" t="s">
        <v>166</v>
      </c>
      <c r="G129" s="189" t="s">
        <v>155</v>
      </c>
      <c r="H129" s="190">
        <v>60.54</v>
      </c>
      <c r="I129" s="191"/>
      <c r="J129" s="192">
        <f>ROUND(I129*H129,2)</f>
        <v>0</v>
      </c>
      <c r="K129" s="188" t="s">
        <v>146</v>
      </c>
      <c r="L129" s="38"/>
      <c r="M129" s="193" t="s">
        <v>1</v>
      </c>
      <c r="N129" s="194" t="s">
        <v>42</v>
      </c>
      <c r="O129" s="70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7" t="s">
        <v>147</v>
      </c>
      <c r="AT129" s="197" t="s">
        <v>142</v>
      </c>
      <c r="AU129" s="197" t="s">
        <v>87</v>
      </c>
      <c r="AY129" s="16" t="s">
        <v>139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85</v>
      </c>
      <c r="BK129" s="198">
        <f>ROUND(I129*H129,2)</f>
        <v>0</v>
      </c>
      <c r="BL129" s="16" t="s">
        <v>147</v>
      </c>
      <c r="BM129" s="197" t="s">
        <v>403</v>
      </c>
    </row>
    <row r="130" spans="1:65" s="2" customFormat="1" ht="48.75">
      <c r="A130" s="33"/>
      <c r="B130" s="34"/>
      <c r="C130" s="35"/>
      <c r="D130" s="199" t="s">
        <v>149</v>
      </c>
      <c r="E130" s="35"/>
      <c r="F130" s="200" t="s">
        <v>168</v>
      </c>
      <c r="G130" s="35"/>
      <c r="H130" s="35"/>
      <c r="I130" s="201"/>
      <c r="J130" s="35"/>
      <c r="K130" s="35"/>
      <c r="L130" s="38"/>
      <c r="M130" s="202"/>
      <c r="N130" s="203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149</v>
      </c>
      <c r="AU130" s="16" t="s">
        <v>87</v>
      </c>
    </row>
    <row r="131" spans="1:65" s="13" customFormat="1" ht="11.25">
      <c r="B131" s="204"/>
      <c r="C131" s="205"/>
      <c r="D131" s="199" t="s">
        <v>151</v>
      </c>
      <c r="E131" s="206" t="s">
        <v>1</v>
      </c>
      <c r="F131" s="207" t="s">
        <v>404</v>
      </c>
      <c r="G131" s="205"/>
      <c r="H131" s="208">
        <v>30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151</v>
      </c>
      <c r="AU131" s="214" t="s">
        <v>87</v>
      </c>
      <c r="AV131" s="13" t="s">
        <v>87</v>
      </c>
      <c r="AW131" s="13" t="s">
        <v>33</v>
      </c>
      <c r="AX131" s="13" t="s">
        <v>77</v>
      </c>
      <c r="AY131" s="214" t="s">
        <v>139</v>
      </c>
    </row>
    <row r="132" spans="1:65" s="13" customFormat="1" ht="11.25">
      <c r="B132" s="204"/>
      <c r="C132" s="205"/>
      <c r="D132" s="199" t="s">
        <v>151</v>
      </c>
      <c r="E132" s="206" t="s">
        <v>1</v>
      </c>
      <c r="F132" s="207" t="s">
        <v>405</v>
      </c>
      <c r="G132" s="205"/>
      <c r="H132" s="208">
        <v>30.54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151</v>
      </c>
      <c r="AU132" s="214" t="s">
        <v>87</v>
      </c>
      <c r="AV132" s="13" t="s">
        <v>87</v>
      </c>
      <c r="AW132" s="13" t="s">
        <v>33</v>
      </c>
      <c r="AX132" s="13" t="s">
        <v>77</v>
      </c>
      <c r="AY132" s="214" t="s">
        <v>139</v>
      </c>
    </row>
    <row r="133" spans="1:65" s="14" customFormat="1" ht="11.25">
      <c r="B133" s="215"/>
      <c r="C133" s="216"/>
      <c r="D133" s="199" t="s">
        <v>151</v>
      </c>
      <c r="E133" s="217" t="s">
        <v>102</v>
      </c>
      <c r="F133" s="218" t="s">
        <v>173</v>
      </c>
      <c r="G133" s="216"/>
      <c r="H133" s="219">
        <v>60.54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151</v>
      </c>
      <c r="AU133" s="225" t="s">
        <v>87</v>
      </c>
      <c r="AV133" s="14" t="s">
        <v>147</v>
      </c>
      <c r="AW133" s="14" t="s">
        <v>33</v>
      </c>
      <c r="AX133" s="14" t="s">
        <v>85</v>
      </c>
      <c r="AY133" s="225" t="s">
        <v>139</v>
      </c>
    </row>
    <row r="134" spans="1:65" s="2" customFormat="1" ht="24.2" customHeight="1">
      <c r="A134" s="33"/>
      <c r="B134" s="34"/>
      <c r="C134" s="186" t="s">
        <v>147</v>
      </c>
      <c r="D134" s="186" t="s">
        <v>142</v>
      </c>
      <c r="E134" s="187" t="s">
        <v>174</v>
      </c>
      <c r="F134" s="188" t="s">
        <v>175</v>
      </c>
      <c r="G134" s="189" t="s">
        <v>176</v>
      </c>
      <c r="H134" s="190">
        <v>4</v>
      </c>
      <c r="I134" s="191"/>
      <c r="J134" s="192">
        <f>ROUND(I134*H134,2)</f>
        <v>0</v>
      </c>
      <c r="K134" s="188" t="s">
        <v>146</v>
      </c>
      <c r="L134" s="38"/>
      <c r="M134" s="193" t="s">
        <v>1</v>
      </c>
      <c r="N134" s="194" t="s">
        <v>42</v>
      </c>
      <c r="O134" s="70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7" t="s">
        <v>147</v>
      </c>
      <c r="AT134" s="197" t="s">
        <v>142</v>
      </c>
      <c r="AU134" s="197" t="s">
        <v>87</v>
      </c>
      <c r="AY134" s="16" t="s">
        <v>139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85</v>
      </c>
      <c r="BK134" s="198">
        <f>ROUND(I134*H134,2)</f>
        <v>0</v>
      </c>
      <c r="BL134" s="16" t="s">
        <v>147</v>
      </c>
      <c r="BM134" s="197" t="s">
        <v>406</v>
      </c>
    </row>
    <row r="135" spans="1:65" s="2" customFormat="1" ht="68.25">
      <c r="A135" s="33"/>
      <c r="B135" s="34"/>
      <c r="C135" s="35"/>
      <c r="D135" s="199" t="s">
        <v>149</v>
      </c>
      <c r="E135" s="35"/>
      <c r="F135" s="200" t="s">
        <v>178</v>
      </c>
      <c r="G135" s="35"/>
      <c r="H135" s="35"/>
      <c r="I135" s="201"/>
      <c r="J135" s="35"/>
      <c r="K135" s="35"/>
      <c r="L135" s="38"/>
      <c r="M135" s="202"/>
      <c r="N135" s="203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149</v>
      </c>
      <c r="AU135" s="16" t="s">
        <v>87</v>
      </c>
    </row>
    <row r="136" spans="1:65" s="2" customFormat="1" ht="24.2" customHeight="1">
      <c r="A136" s="33"/>
      <c r="B136" s="34"/>
      <c r="C136" s="186" t="s">
        <v>140</v>
      </c>
      <c r="D136" s="186" t="s">
        <v>142</v>
      </c>
      <c r="E136" s="187" t="s">
        <v>185</v>
      </c>
      <c r="F136" s="188" t="s">
        <v>186</v>
      </c>
      <c r="G136" s="189" t="s">
        <v>187</v>
      </c>
      <c r="H136" s="190">
        <v>1.7000000000000001E-2</v>
      </c>
      <c r="I136" s="191"/>
      <c r="J136" s="192">
        <f>ROUND(I136*H136,2)</f>
        <v>0</v>
      </c>
      <c r="K136" s="188" t="s">
        <v>146</v>
      </c>
      <c r="L136" s="38"/>
      <c r="M136" s="193" t="s">
        <v>1</v>
      </c>
      <c r="N136" s="194" t="s">
        <v>42</v>
      </c>
      <c r="O136" s="70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7" t="s">
        <v>147</v>
      </c>
      <c r="AT136" s="197" t="s">
        <v>142</v>
      </c>
      <c r="AU136" s="197" t="s">
        <v>87</v>
      </c>
      <c r="AY136" s="16" t="s">
        <v>139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85</v>
      </c>
      <c r="BK136" s="198">
        <f>ROUND(I136*H136,2)</f>
        <v>0</v>
      </c>
      <c r="BL136" s="16" t="s">
        <v>147</v>
      </c>
      <c r="BM136" s="197" t="s">
        <v>407</v>
      </c>
    </row>
    <row r="137" spans="1:65" s="2" customFormat="1" ht="48.75">
      <c r="A137" s="33"/>
      <c r="B137" s="34"/>
      <c r="C137" s="35"/>
      <c r="D137" s="199" t="s">
        <v>149</v>
      </c>
      <c r="E137" s="35"/>
      <c r="F137" s="200" t="s">
        <v>189</v>
      </c>
      <c r="G137" s="35"/>
      <c r="H137" s="35"/>
      <c r="I137" s="201"/>
      <c r="J137" s="35"/>
      <c r="K137" s="35"/>
      <c r="L137" s="38"/>
      <c r="M137" s="202"/>
      <c r="N137" s="203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149</v>
      </c>
      <c r="AU137" s="16" t="s">
        <v>87</v>
      </c>
    </row>
    <row r="138" spans="1:65" s="13" customFormat="1" ht="11.25">
      <c r="B138" s="204"/>
      <c r="C138" s="205"/>
      <c r="D138" s="199" t="s">
        <v>151</v>
      </c>
      <c r="E138" s="206" t="s">
        <v>1</v>
      </c>
      <c r="F138" s="207" t="s">
        <v>408</v>
      </c>
      <c r="G138" s="205"/>
      <c r="H138" s="208">
        <v>1.7000000000000001E-2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151</v>
      </c>
      <c r="AU138" s="214" t="s">
        <v>87</v>
      </c>
      <c r="AV138" s="13" t="s">
        <v>87</v>
      </c>
      <c r="AW138" s="13" t="s">
        <v>33</v>
      </c>
      <c r="AX138" s="13" t="s">
        <v>85</v>
      </c>
      <c r="AY138" s="214" t="s">
        <v>139</v>
      </c>
    </row>
    <row r="139" spans="1:65" s="2" customFormat="1" ht="24.2" customHeight="1">
      <c r="A139" s="33"/>
      <c r="B139" s="34"/>
      <c r="C139" s="186" t="s">
        <v>179</v>
      </c>
      <c r="D139" s="186" t="s">
        <v>142</v>
      </c>
      <c r="E139" s="187" t="s">
        <v>191</v>
      </c>
      <c r="F139" s="188" t="s">
        <v>192</v>
      </c>
      <c r="G139" s="189" t="s">
        <v>187</v>
      </c>
      <c r="H139" s="190">
        <v>1.7000000000000001E-2</v>
      </c>
      <c r="I139" s="191"/>
      <c r="J139" s="192">
        <f>ROUND(I139*H139,2)</f>
        <v>0</v>
      </c>
      <c r="K139" s="188" t="s">
        <v>146</v>
      </c>
      <c r="L139" s="38"/>
      <c r="M139" s="193" t="s">
        <v>1</v>
      </c>
      <c r="N139" s="194" t="s">
        <v>42</v>
      </c>
      <c r="O139" s="70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7" t="s">
        <v>147</v>
      </c>
      <c r="AT139" s="197" t="s">
        <v>142</v>
      </c>
      <c r="AU139" s="197" t="s">
        <v>87</v>
      </c>
      <c r="AY139" s="16" t="s">
        <v>139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85</v>
      </c>
      <c r="BK139" s="198">
        <f>ROUND(I139*H139,2)</f>
        <v>0</v>
      </c>
      <c r="BL139" s="16" t="s">
        <v>147</v>
      </c>
      <c r="BM139" s="197" t="s">
        <v>409</v>
      </c>
    </row>
    <row r="140" spans="1:65" s="2" customFormat="1" ht="48.75">
      <c r="A140" s="33"/>
      <c r="B140" s="34"/>
      <c r="C140" s="35"/>
      <c r="D140" s="199" t="s">
        <v>149</v>
      </c>
      <c r="E140" s="35"/>
      <c r="F140" s="200" t="s">
        <v>194</v>
      </c>
      <c r="G140" s="35"/>
      <c r="H140" s="35"/>
      <c r="I140" s="201"/>
      <c r="J140" s="35"/>
      <c r="K140" s="35"/>
      <c r="L140" s="38"/>
      <c r="M140" s="202"/>
      <c r="N140" s="203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149</v>
      </c>
      <c r="AU140" s="16" t="s">
        <v>87</v>
      </c>
    </row>
    <row r="141" spans="1:65" s="13" customFormat="1" ht="11.25">
      <c r="B141" s="204"/>
      <c r="C141" s="205"/>
      <c r="D141" s="199" t="s">
        <v>151</v>
      </c>
      <c r="E141" s="206" t="s">
        <v>100</v>
      </c>
      <c r="F141" s="207" t="s">
        <v>410</v>
      </c>
      <c r="G141" s="205"/>
      <c r="H141" s="208">
        <v>1.7000000000000001E-2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151</v>
      </c>
      <c r="AU141" s="214" t="s">
        <v>87</v>
      </c>
      <c r="AV141" s="13" t="s">
        <v>87</v>
      </c>
      <c r="AW141" s="13" t="s">
        <v>33</v>
      </c>
      <c r="AX141" s="13" t="s">
        <v>85</v>
      </c>
      <c r="AY141" s="214" t="s">
        <v>139</v>
      </c>
    </row>
    <row r="142" spans="1:65" s="2" customFormat="1" ht="24.2" customHeight="1">
      <c r="A142" s="33"/>
      <c r="B142" s="34"/>
      <c r="C142" s="186" t="s">
        <v>184</v>
      </c>
      <c r="D142" s="186" t="s">
        <v>142</v>
      </c>
      <c r="E142" s="187" t="s">
        <v>204</v>
      </c>
      <c r="F142" s="188" t="s">
        <v>205</v>
      </c>
      <c r="G142" s="189" t="s">
        <v>199</v>
      </c>
      <c r="H142" s="190">
        <v>514</v>
      </c>
      <c r="I142" s="191"/>
      <c r="J142" s="192">
        <f>ROUND(I142*H142,2)</f>
        <v>0</v>
      </c>
      <c r="K142" s="188" t="s">
        <v>146</v>
      </c>
      <c r="L142" s="38"/>
      <c r="M142" s="193" t="s">
        <v>1</v>
      </c>
      <c r="N142" s="194" t="s">
        <v>42</v>
      </c>
      <c r="O142" s="70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7" t="s">
        <v>147</v>
      </c>
      <c r="AT142" s="197" t="s">
        <v>142</v>
      </c>
      <c r="AU142" s="197" t="s">
        <v>87</v>
      </c>
      <c r="AY142" s="16" t="s">
        <v>139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85</v>
      </c>
      <c r="BK142" s="198">
        <f>ROUND(I142*H142,2)</f>
        <v>0</v>
      </c>
      <c r="BL142" s="16" t="s">
        <v>147</v>
      </c>
      <c r="BM142" s="197" t="s">
        <v>411</v>
      </c>
    </row>
    <row r="143" spans="1:65" s="2" customFormat="1" ht="68.25">
      <c r="A143" s="33"/>
      <c r="B143" s="34"/>
      <c r="C143" s="35"/>
      <c r="D143" s="199" t="s">
        <v>149</v>
      </c>
      <c r="E143" s="35"/>
      <c r="F143" s="200" t="s">
        <v>207</v>
      </c>
      <c r="G143" s="35"/>
      <c r="H143" s="35"/>
      <c r="I143" s="201"/>
      <c r="J143" s="35"/>
      <c r="K143" s="35"/>
      <c r="L143" s="38"/>
      <c r="M143" s="202"/>
      <c r="N143" s="203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149</v>
      </c>
      <c r="AU143" s="16" t="s">
        <v>87</v>
      </c>
    </row>
    <row r="144" spans="1:65" s="13" customFormat="1" ht="11.25">
      <c r="B144" s="204"/>
      <c r="C144" s="205"/>
      <c r="D144" s="199" t="s">
        <v>151</v>
      </c>
      <c r="E144" s="206" t="s">
        <v>412</v>
      </c>
      <c r="F144" s="207" t="s">
        <v>413</v>
      </c>
      <c r="G144" s="205"/>
      <c r="H144" s="208">
        <v>514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151</v>
      </c>
      <c r="AU144" s="214" t="s">
        <v>87</v>
      </c>
      <c r="AV144" s="13" t="s">
        <v>87</v>
      </c>
      <c r="AW144" s="13" t="s">
        <v>33</v>
      </c>
      <c r="AX144" s="13" t="s">
        <v>85</v>
      </c>
      <c r="AY144" s="214" t="s">
        <v>139</v>
      </c>
    </row>
    <row r="145" spans="1:65" s="2" customFormat="1" ht="24.2" customHeight="1">
      <c r="A145" s="33"/>
      <c r="B145" s="34"/>
      <c r="C145" s="186" t="s">
        <v>105</v>
      </c>
      <c r="D145" s="186" t="s">
        <v>142</v>
      </c>
      <c r="E145" s="187" t="s">
        <v>210</v>
      </c>
      <c r="F145" s="188" t="s">
        <v>211</v>
      </c>
      <c r="G145" s="189" t="s">
        <v>199</v>
      </c>
      <c r="H145" s="190">
        <v>548</v>
      </c>
      <c r="I145" s="191"/>
      <c r="J145" s="192">
        <f>ROUND(I145*H145,2)</f>
        <v>0</v>
      </c>
      <c r="K145" s="188" t="s">
        <v>146</v>
      </c>
      <c r="L145" s="38"/>
      <c r="M145" s="193" t="s">
        <v>1</v>
      </c>
      <c r="N145" s="194" t="s">
        <v>42</v>
      </c>
      <c r="O145" s="70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7" t="s">
        <v>147</v>
      </c>
      <c r="AT145" s="197" t="s">
        <v>142</v>
      </c>
      <c r="AU145" s="197" t="s">
        <v>87</v>
      </c>
      <c r="AY145" s="16" t="s">
        <v>139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85</v>
      </c>
      <c r="BK145" s="198">
        <f>ROUND(I145*H145,2)</f>
        <v>0</v>
      </c>
      <c r="BL145" s="16" t="s">
        <v>147</v>
      </c>
      <c r="BM145" s="197" t="s">
        <v>414</v>
      </c>
    </row>
    <row r="146" spans="1:65" s="2" customFormat="1" ht="29.25">
      <c r="A146" s="33"/>
      <c r="B146" s="34"/>
      <c r="C146" s="35"/>
      <c r="D146" s="199" t="s">
        <v>149</v>
      </c>
      <c r="E146" s="35"/>
      <c r="F146" s="200" t="s">
        <v>213</v>
      </c>
      <c r="G146" s="35"/>
      <c r="H146" s="35"/>
      <c r="I146" s="201"/>
      <c r="J146" s="35"/>
      <c r="K146" s="35"/>
      <c r="L146" s="38"/>
      <c r="M146" s="202"/>
      <c r="N146" s="203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149</v>
      </c>
      <c r="AU146" s="16" t="s">
        <v>87</v>
      </c>
    </row>
    <row r="147" spans="1:65" s="13" customFormat="1" ht="11.25">
      <c r="B147" s="204"/>
      <c r="C147" s="205"/>
      <c r="D147" s="199" t="s">
        <v>151</v>
      </c>
      <c r="E147" s="206" t="s">
        <v>387</v>
      </c>
      <c r="F147" s="207" t="s">
        <v>415</v>
      </c>
      <c r="G147" s="205"/>
      <c r="H147" s="208">
        <v>548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151</v>
      </c>
      <c r="AU147" s="214" t="s">
        <v>87</v>
      </c>
      <c r="AV147" s="13" t="s">
        <v>87</v>
      </c>
      <c r="AW147" s="13" t="s">
        <v>33</v>
      </c>
      <c r="AX147" s="13" t="s">
        <v>85</v>
      </c>
      <c r="AY147" s="214" t="s">
        <v>139</v>
      </c>
    </row>
    <row r="148" spans="1:65" s="2" customFormat="1" ht="24.2" customHeight="1">
      <c r="A148" s="33"/>
      <c r="B148" s="34"/>
      <c r="C148" s="186" t="s">
        <v>196</v>
      </c>
      <c r="D148" s="186" t="s">
        <v>142</v>
      </c>
      <c r="E148" s="187" t="s">
        <v>416</v>
      </c>
      <c r="F148" s="188" t="s">
        <v>417</v>
      </c>
      <c r="G148" s="189" t="s">
        <v>176</v>
      </c>
      <c r="H148" s="190">
        <v>4</v>
      </c>
      <c r="I148" s="191"/>
      <c r="J148" s="192">
        <f>ROUND(I148*H148,2)</f>
        <v>0</v>
      </c>
      <c r="K148" s="188" t="s">
        <v>146</v>
      </c>
      <c r="L148" s="38"/>
      <c r="M148" s="193" t="s">
        <v>1</v>
      </c>
      <c r="N148" s="194" t="s">
        <v>42</v>
      </c>
      <c r="O148" s="70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7" t="s">
        <v>147</v>
      </c>
      <c r="AT148" s="197" t="s">
        <v>142</v>
      </c>
      <c r="AU148" s="197" t="s">
        <v>87</v>
      </c>
      <c r="AY148" s="16" t="s">
        <v>139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85</v>
      </c>
      <c r="BK148" s="198">
        <f>ROUND(I148*H148,2)</f>
        <v>0</v>
      </c>
      <c r="BL148" s="16" t="s">
        <v>147</v>
      </c>
      <c r="BM148" s="197" t="s">
        <v>418</v>
      </c>
    </row>
    <row r="149" spans="1:65" s="2" customFormat="1" ht="29.25">
      <c r="A149" s="33"/>
      <c r="B149" s="34"/>
      <c r="C149" s="35"/>
      <c r="D149" s="199" t="s">
        <v>149</v>
      </c>
      <c r="E149" s="35"/>
      <c r="F149" s="200" t="s">
        <v>419</v>
      </c>
      <c r="G149" s="35"/>
      <c r="H149" s="35"/>
      <c r="I149" s="201"/>
      <c r="J149" s="35"/>
      <c r="K149" s="35"/>
      <c r="L149" s="38"/>
      <c r="M149" s="202"/>
      <c r="N149" s="203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149</v>
      </c>
      <c r="AU149" s="16" t="s">
        <v>87</v>
      </c>
    </row>
    <row r="150" spans="1:65" s="2" customFormat="1" ht="21.75" customHeight="1">
      <c r="A150" s="33"/>
      <c r="B150" s="34"/>
      <c r="C150" s="186" t="s">
        <v>203</v>
      </c>
      <c r="D150" s="186" t="s">
        <v>142</v>
      </c>
      <c r="E150" s="187" t="s">
        <v>216</v>
      </c>
      <c r="F150" s="188" t="s">
        <v>217</v>
      </c>
      <c r="G150" s="189" t="s">
        <v>176</v>
      </c>
      <c r="H150" s="190">
        <v>48</v>
      </c>
      <c r="I150" s="191"/>
      <c r="J150" s="192">
        <f>ROUND(I150*H150,2)</f>
        <v>0</v>
      </c>
      <c r="K150" s="188" t="s">
        <v>146</v>
      </c>
      <c r="L150" s="38"/>
      <c r="M150" s="193" t="s">
        <v>1</v>
      </c>
      <c r="N150" s="194" t="s">
        <v>42</v>
      </c>
      <c r="O150" s="70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7" t="s">
        <v>147</v>
      </c>
      <c r="AT150" s="197" t="s">
        <v>142</v>
      </c>
      <c r="AU150" s="197" t="s">
        <v>87</v>
      </c>
      <c r="AY150" s="16" t="s">
        <v>139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85</v>
      </c>
      <c r="BK150" s="198">
        <f>ROUND(I150*H150,2)</f>
        <v>0</v>
      </c>
      <c r="BL150" s="16" t="s">
        <v>147</v>
      </c>
      <c r="BM150" s="197" t="s">
        <v>420</v>
      </c>
    </row>
    <row r="151" spans="1:65" s="2" customFormat="1" ht="29.25">
      <c r="A151" s="33"/>
      <c r="B151" s="34"/>
      <c r="C151" s="35"/>
      <c r="D151" s="199" t="s">
        <v>149</v>
      </c>
      <c r="E151" s="35"/>
      <c r="F151" s="200" t="s">
        <v>219</v>
      </c>
      <c r="G151" s="35"/>
      <c r="H151" s="35"/>
      <c r="I151" s="201"/>
      <c r="J151" s="35"/>
      <c r="K151" s="35"/>
      <c r="L151" s="38"/>
      <c r="M151" s="202"/>
      <c r="N151" s="203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149</v>
      </c>
      <c r="AU151" s="16" t="s">
        <v>87</v>
      </c>
    </row>
    <row r="152" spans="1:65" s="13" customFormat="1" ht="11.25">
      <c r="B152" s="204"/>
      <c r="C152" s="205"/>
      <c r="D152" s="199" t="s">
        <v>151</v>
      </c>
      <c r="E152" s="206" t="s">
        <v>1</v>
      </c>
      <c r="F152" s="207" t="s">
        <v>421</v>
      </c>
      <c r="G152" s="205"/>
      <c r="H152" s="208">
        <v>48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151</v>
      </c>
      <c r="AU152" s="214" t="s">
        <v>87</v>
      </c>
      <c r="AV152" s="13" t="s">
        <v>87</v>
      </c>
      <c r="AW152" s="13" t="s">
        <v>33</v>
      </c>
      <c r="AX152" s="13" t="s">
        <v>85</v>
      </c>
      <c r="AY152" s="214" t="s">
        <v>139</v>
      </c>
    </row>
    <row r="153" spans="1:65" s="2" customFormat="1" ht="21.75" customHeight="1">
      <c r="A153" s="33"/>
      <c r="B153" s="34"/>
      <c r="C153" s="186" t="s">
        <v>209</v>
      </c>
      <c r="D153" s="186" t="s">
        <v>142</v>
      </c>
      <c r="E153" s="187" t="s">
        <v>221</v>
      </c>
      <c r="F153" s="188" t="s">
        <v>222</v>
      </c>
      <c r="G153" s="189" t="s">
        <v>176</v>
      </c>
      <c r="H153" s="190">
        <v>12</v>
      </c>
      <c r="I153" s="191"/>
      <c r="J153" s="192">
        <f>ROUND(I153*H153,2)</f>
        <v>0</v>
      </c>
      <c r="K153" s="188" t="s">
        <v>146</v>
      </c>
      <c r="L153" s="38"/>
      <c r="M153" s="193" t="s">
        <v>1</v>
      </c>
      <c r="N153" s="194" t="s">
        <v>42</v>
      </c>
      <c r="O153" s="70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7" t="s">
        <v>147</v>
      </c>
      <c r="AT153" s="197" t="s">
        <v>142</v>
      </c>
      <c r="AU153" s="197" t="s">
        <v>87</v>
      </c>
      <c r="AY153" s="16" t="s">
        <v>139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85</v>
      </c>
      <c r="BK153" s="198">
        <f>ROUND(I153*H153,2)</f>
        <v>0</v>
      </c>
      <c r="BL153" s="16" t="s">
        <v>147</v>
      </c>
      <c r="BM153" s="197" t="s">
        <v>422</v>
      </c>
    </row>
    <row r="154" spans="1:65" s="2" customFormat="1" ht="29.25">
      <c r="A154" s="33"/>
      <c r="B154" s="34"/>
      <c r="C154" s="35"/>
      <c r="D154" s="199" t="s">
        <v>149</v>
      </c>
      <c r="E154" s="35"/>
      <c r="F154" s="200" t="s">
        <v>224</v>
      </c>
      <c r="G154" s="35"/>
      <c r="H154" s="35"/>
      <c r="I154" s="201"/>
      <c r="J154" s="35"/>
      <c r="K154" s="35"/>
      <c r="L154" s="38"/>
      <c r="M154" s="202"/>
      <c r="N154" s="203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149</v>
      </c>
      <c r="AU154" s="16" t="s">
        <v>87</v>
      </c>
    </row>
    <row r="155" spans="1:65" s="13" customFormat="1" ht="11.25">
      <c r="B155" s="204"/>
      <c r="C155" s="205"/>
      <c r="D155" s="199" t="s">
        <v>151</v>
      </c>
      <c r="E155" s="206" t="s">
        <v>1</v>
      </c>
      <c r="F155" s="207" t="s">
        <v>225</v>
      </c>
      <c r="G155" s="205"/>
      <c r="H155" s="208">
        <v>12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151</v>
      </c>
      <c r="AU155" s="214" t="s">
        <v>87</v>
      </c>
      <c r="AV155" s="13" t="s">
        <v>87</v>
      </c>
      <c r="AW155" s="13" t="s">
        <v>33</v>
      </c>
      <c r="AX155" s="13" t="s">
        <v>85</v>
      </c>
      <c r="AY155" s="214" t="s">
        <v>139</v>
      </c>
    </row>
    <row r="156" spans="1:65" s="2" customFormat="1" ht="16.5" customHeight="1">
      <c r="A156" s="33"/>
      <c r="B156" s="34"/>
      <c r="C156" s="186" t="s">
        <v>215</v>
      </c>
      <c r="D156" s="186" t="s">
        <v>142</v>
      </c>
      <c r="E156" s="187" t="s">
        <v>227</v>
      </c>
      <c r="F156" s="188" t="s">
        <v>228</v>
      </c>
      <c r="G156" s="189" t="s">
        <v>176</v>
      </c>
      <c r="H156" s="190">
        <v>24</v>
      </c>
      <c r="I156" s="191"/>
      <c r="J156" s="192">
        <f>ROUND(I156*H156,2)</f>
        <v>0</v>
      </c>
      <c r="K156" s="188" t="s">
        <v>229</v>
      </c>
      <c r="L156" s="38"/>
      <c r="M156" s="193" t="s">
        <v>1</v>
      </c>
      <c r="N156" s="194" t="s">
        <v>42</v>
      </c>
      <c r="O156" s="70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7" t="s">
        <v>147</v>
      </c>
      <c r="AT156" s="197" t="s">
        <v>142</v>
      </c>
      <c r="AU156" s="197" t="s">
        <v>87</v>
      </c>
      <c r="AY156" s="16" t="s">
        <v>139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85</v>
      </c>
      <c r="BK156" s="198">
        <f>ROUND(I156*H156,2)</f>
        <v>0</v>
      </c>
      <c r="BL156" s="16" t="s">
        <v>147</v>
      </c>
      <c r="BM156" s="197" t="s">
        <v>423</v>
      </c>
    </row>
    <row r="157" spans="1:65" s="2" customFormat="1" ht="29.25">
      <c r="A157" s="33"/>
      <c r="B157" s="34"/>
      <c r="C157" s="35"/>
      <c r="D157" s="199" t="s">
        <v>149</v>
      </c>
      <c r="E157" s="35"/>
      <c r="F157" s="200" t="s">
        <v>231</v>
      </c>
      <c r="G157" s="35"/>
      <c r="H157" s="35"/>
      <c r="I157" s="201"/>
      <c r="J157" s="35"/>
      <c r="K157" s="35"/>
      <c r="L157" s="38"/>
      <c r="M157" s="202"/>
      <c r="N157" s="203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149</v>
      </c>
      <c r="AU157" s="16" t="s">
        <v>87</v>
      </c>
    </row>
    <row r="158" spans="1:65" s="13" customFormat="1" ht="11.25">
      <c r="B158" s="204"/>
      <c r="C158" s="205"/>
      <c r="D158" s="199" t="s">
        <v>151</v>
      </c>
      <c r="E158" s="206" t="s">
        <v>1</v>
      </c>
      <c r="F158" s="207" t="s">
        <v>232</v>
      </c>
      <c r="G158" s="205"/>
      <c r="H158" s="208">
        <v>24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151</v>
      </c>
      <c r="AU158" s="214" t="s">
        <v>87</v>
      </c>
      <c r="AV158" s="13" t="s">
        <v>87</v>
      </c>
      <c r="AW158" s="13" t="s">
        <v>33</v>
      </c>
      <c r="AX158" s="13" t="s">
        <v>85</v>
      </c>
      <c r="AY158" s="214" t="s">
        <v>139</v>
      </c>
    </row>
    <row r="159" spans="1:65" s="2" customFormat="1" ht="21.75" customHeight="1">
      <c r="A159" s="33"/>
      <c r="B159" s="34"/>
      <c r="C159" s="186" t="s">
        <v>220</v>
      </c>
      <c r="D159" s="186" t="s">
        <v>142</v>
      </c>
      <c r="E159" s="187" t="s">
        <v>233</v>
      </c>
      <c r="F159" s="188" t="s">
        <v>234</v>
      </c>
      <c r="G159" s="189" t="s">
        <v>93</v>
      </c>
      <c r="H159" s="190">
        <v>6</v>
      </c>
      <c r="I159" s="191"/>
      <c r="J159" s="192">
        <f>ROUND(I159*H159,2)</f>
        <v>0</v>
      </c>
      <c r="K159" s="188" t="s">
        <v>146</v>
      </c>
      <c r="L159" s="38"/>
      <c r="M159" s="193" t="s">
        <v>1</v>
      </c>
      <c r="N159" s="194" t="s">
        <v>42</v>
      </c>
      <c r="O159" s="70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7" t="s">
        <v>147</v>
      </c>
      <c r="AT159" s="197" t="s">
        <v>142</v>
      </c>
      <c r="AU159" s="197" t="s">
        <v>87</v>
      </c>
      <c r="AY159" s="16" t="s">
        <v>139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6" t="s">
        <v>85</v>
      </c>
      <c r="BK159" s="198">
        <f>ROUND(I159*H159,2)</f>
        <v>0</v>
      </c>
      <c r="BL159" s="16" t="s">
        <v>147</v>
      </c>
      <c r="BM159" s="197" t="s">
        <v>424</v>
      </c>
    </row>
    <row r="160" spans="1:65" s="2" customFormat="1" ht="58.5">
      <c r="A160" s="33"/>
      <c r="B160" s="34"/>
      <c r="C160" s="35"/>
      <c r="D160" s="199" t="s">
        <v>149</v>
      </c>
      <c r="E160" s="35"/>
      <c r="F160" s="200" t="s">
        <v>236</v>
      </c>
      <c r="G160" s="35"/>
      <c r="H160" s="35"/>
      <c r="I160" s="201"/>
      <c r="J160" s="35"/>
      <c r="K160" s="35"/>
      <c r="L160" s="38"/>
      <c r="M160" s="202"/>
      <c r="N160" s="203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149</v>
      </c>
      <c r="AU160" s="16" t="s">
        <v>87</v>
      </c>
    </row>
    <row r="161" spans="1:65" s="13" customFormat="1" ht="11.25">
      <c r="B161" s="204"/>
      <c r="C161" s="205"/>
      <c r="D161" s="199" t="s">
        <v>151</v>
      </c>
      <c r="E161" s="206" t="s">
        <v>1</v>
      </c>
      <c r="F161" s="207" t="s">
        <v>93</v>
      </c>
      <c r="G161" s="205"/>
      <c r="H161" s="208">
        <v>6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151</v>
      </c>
      <c r="AU161" s="214" t="s">
        <v>87</v>
      </c>
      <c r="AV161" s="13" t="s">
        <v>87</v>
      </c>
      <c r="AW161" s="13" t="s">
        <v>33</v>
      </c>
      <c r="AX161" s="13" t="s">
        <v>85</v>
      </c>
      <c r="AY161" s="214" t="s">
        <v>139</v>
      </c>
    </row>
    <row r="162" spans="1:65" s="2" customFormat="1" ht="16.5" customHeight="1">
      <c r="A162" s="33"/>
      <c r="B162" s="34"/>
      <c r="C162" s="186" t="s">
        <v>226</v>
      </c>
      <c r="D162" s="186" t="s">
        <v>142</v>
      </c>
      <c r="E162" s="187" t="s">
        <v>238</v>
      </c>
      <c r="F162" s="188" t="s">
        <v>239</v>
      </c>
      <c r="G162" s="189" t="s">
        <v>93</v>
      </c>
      <c r="H162" s="190">
        <v>6</v>
      </c>
      <c r="I162" s="191"/>
      <c r="J162" s="192">
        <f>ROUND(I162*H162,2)</f>
        <v>0</v>
      </c>
      <c r="K162" s="188" t="s">
        <v>146</v>
      </c>
      <c r="L162" s="38"/>
      <c r="M162" s="193" t="s">
        <v>1</v>
      </c>
      <c r="N162" s="194" t="s">
        <v>42</v>
      </c>
      <c r="O162" s="70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7" t="s">
        <v>147</v>
      </c>
      <c r="AT162" s="197" t="s">
        <v>142</v>
      </c>
      <c r="AU162" s="197" t="s">
        <v>87</v>
      </c>
      <c r="AY162" s="16" t="s">
        <v>139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85</v>
      </c>
      <c r="BK162" s="198">
        <f>ROUND(I162*H162,2)</f>
        <v>0</v>
      </c>
      <c r="BL162" s="16" t="s">
        <v>147</v>
      </c>
      <c r="BM162" s="197" t="s">
        <v>425</v>
      </c>
    </row>
    <row r="163" spans="1:65" s="2" customFormat="1" ht="48.75">
      <c r="A163" s="33"/>
      <c r="B163" s="34"/>
      <c r="C163" s="35"/>
      <c r="D163" s="199" t="s">
        <v>149</v>
      </c>
      <c r="E163" s="35"/>
      <c r="F163" s="200" t="s">
        <v>241</v>
      </c>
      <c r="G163" s="35"/>
      <c r="H163" s="35"/>
      <c r="I163" s="201"/>
      <c r="J163" s="35"/>
      <c r="K163" s="35"/>
      <c r="L163" s="38"/>
      <c r="M163" s="202"/>
      <c r="N163" s="203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149</v>
      </c>
      <c r="AU163" s="16" t="s">
        <v>87</v>
      </c>
    </row>
    <row r="164" spans="1:65" s="13" customFormat="1" ht="11.25">
      <c r="B164" s="204"/>
      <c r="C164" s="205"/>
      <c r="D164" s="199" t="s">
        <v>151</v>
      </c>
      <c r="E164" s="206" t="s">
        <v>93</v>
      </c>
      <c r="F164" s="207" t="s">
        <v>179</v>
      </c>
      <c r="G164" s="205"/>
      <c r="H164" s="208">
        <v>6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151</v>
      </c>
      <c r="AU164" s="214" t="s">
        <v>87</v>
      </c>
      <c r="AV164" s="13" t="s">
        <v>87</v>
      </c>
      <c r="AW164" s="13" t="s">
        <v>33</v>
      </c>
      <c r="AX164" s="13" t="s">
        <v>85</v>
      </c>
      <c r="AY164" s="214" t="s">
        <v>139</v>
      </c>
    </row>
    <row r="165" spans="1:65" s="2" customFormat="1" ht="16.5" customHeight="1">
      <c r="A165" s="33"/>
      <c r="B165" s="34"/>
      <c r="C165" s="186" t="s">
        <v>8</v>
      </c>
      <c r="D165" s="186" t="s">
        <v>142</v>
      </c>
      <c r="E165" s="187" t="s">
        <v>248</v>
      </c>
      <c r="F165" s="188" t="s">
        <v>249</v>
      </c>
      <c r="G165" s="189" t="s">
        <v>176</v>
      </c>
      <c r="H165" s="190">
        <v>50</v>
      </c>
      <c r="I165" s="191"/>
      <c r="J165" s="192">
        <f>ROUND(I165*H165,2)</f>
        <v>0</v>
      </c>
      <c r="K165" s="188" t="s">
        <v>146</v>
      </c>
      <c r="L165" s="38"/>
      <c r="M165" s="193" t="s">
        <v>1</v>
      </c>
      <c r="N165" s="194" t="s">
        <v>42</v>
      </c>
      <c r="O165" s="70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7" t="s">
        <v>147</v>
      </c>
      <c r="AT165" s="197" t="s">
        <v>142</v>
      </c>
      <c r="AU165" s="197" t="s">
        <v>87</v>
      </c>
      <c r="AY165" s="16" t="s">
        <v>139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85</v>
      </c>
      <c r="BK165" s="198">
        <f>ROUND(I165*H165,2)</f>
        <v>0</v>
      </c>
      <c r="BL165" s="16" t="s">
        <v>147</v>
      </c>
      <c r="BM165" s="197" t="s">
        <v>426</v>
      </c>
    </row>
    <row r="166" spans="1:65" s="2" customFormat="1" ht="39">
      <c r="A166" s="33"/>
      <c r="B166" s="34"/>
      <c r="C166" s="35"/>
      <c r="D166" s="199" t="s">
        <v>149</v>
      </c>
      <c r="E166" s="35"/>
      <c r="F166" s="200" t="s">
        <v>251</v>
      </c>
      <c r="G166" s="35"/>
      <c r="H166" s="35"/>
      <c r="I166" s="201"/>
      <c r="J166" s="35"/>
      <c r="K166" s="35"/>
      <c r="L166" s="38"/>
      <c r="M166" s="202"/>
      <c r="N166" s="203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149</v>
      </c>
      <c r="AU166" s="16" t="s">
        <v>87</v>
      </c>
    </row>
    <row r="167" spans="1:65" s="2" customFormat="1" ht="16.5" customHeight="1">
      <c r="A167" s="33"/>
      <c r="B167" s="34"/>
      <c r="C167" s="186" t="s">
        <v>237</v>
      </c>
      <c r="D167" s="186" t="s">
        <v>142</v>
      </c>
      <c r="E167" s="187" t="s">
        <v>253</v>
      </c>
      <c r="F167" s="188" t="s">
        <v>254</v>
      </c>
      <c r="G167" s="189" t="s">
        <v>176</v>
      </c>
      <c r="H167" s="190">
        <v>50</v>
      </c>
      <c r="I167" s="191"/>
      <c r="J167" s="192">
        <f>ROUND(I167*H167,2)</f>
        <v>0</v>
      </c>
      <c r="K167" s="188" t="s">
        <v>146</v>
      </c>
      <c r="L167" s="38"/>
      <c r="M167" s="193" t="s">
        <v>1</v>
      </c>
      <c r="N167" s="194" t="s">
        <v>42</v>
      </c>
      <c r="O167" s="70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7" t="s">
        <v>147</v>
      </c>
      <c r="AT167" s="197" t="s">
        <v>142</v>
      </c>
      <c r="AU167" s="197" t="s">
        <v>87</v>
      </c>
      <c r="AY167" s="16" t="s">
        <v>139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85</v>
      </c>
      <c r="BK167" s="198">
        <f>ROUND(I167*H167,2)</f>
        <v>0</v>
      </c>
      <c r="BL167" s="16" t="s">
        <v>147</v>
      </c>
      <c r="BM167" s="197" t="s">
        <v>427</v>
      </c>
    </row>
    <row r="168" spans="1:65" s="2" customFormat="1" ht="39">
      <c r="A168" s="33"/>
      <c r="B168" s="34"/>
      <c r="C168" s="35"/>
      <c r="D168" s="199" t="s">
        <v>149</v>
      </c>
      <c r="E168" s="35"/>
      <c r="F168" s="200" t="s">
        <v>256</v>
      </c>
      <c r="G168" s="35"/>
      <c r="H168" s="35"/>
      <c r="I168" s="201"/>
      <c r="J168" s="35"/>
      <c r="K168" s="35"/>
      <c r="L168" s="38"/>
      <c r="M168" s="202"/>
      <c r="N168" s="203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149</v>
      </c>
      <c r="AU168" s="16" t="s">
        <v>87</v>
      </c>
    </row>
    <row r="169" spans="1:65" s="2" customFormat="1" ht="24.2" customHeight="1">
      <c r="A169" s="33"/>
      <c r="B169" s="34"/>
      <c r="C169" s="186" t="s">
        <v>242</v>
      </c>
      <c r="D169" s="186" t="s">
        <v>142</v>
      </c>
      <c r="E169" s="187" t="s">
        <v>258</v>
      </c>
      <c r="F169" s="188" t="s">
        <v>259</v>
      </c>
      <c r="G169" s="189" t="s">
        <v>176</v>
      </c>
      <c r="H169" s="190">
        <v>10</v>
      </c>
      <c r="I169" s="191"/>
      <c r="J169" s="192">
        <f>ROUND(I169*H169,2)</f>
        <v>0</v>
      </c>
      <c r="K169" s="188" t="s">
        <v>146</v>
      </c>
      <c r="L169" s="38"/>
      <c r="M169" s="193" t="s">
        <v>1</v>
      </c>
      <c r="N169" s="194" t="s">
        <v>42</v>
      </c>
      <c r="O169" s="70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7" t="s">
        <v>147</v>
      </c>
      <c r="AT169" s="197" t="s">
        <v>142</v>
      </c>
      <c r="AU169" s="197" t="s">
        <v>87</v>
      </c>
      <c r="AY169" s="16" t="s">
        <v>139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85</v>
      </c>
      <c r="BK169" s="198">
        <f>ROUND(I169*H169,2)</f>
        <v>0</v>
      </c>
      <c r="BL169" s="16" t="s">
        <v>147</v>
      </c>
      <c r="BM169" s="197" t="s">
        <v>428</v>
      </c>
    </row>
    <row r="170" spans="1:65" s="2" customFormat="1" ht="39">
      <c r="A170" s="33"/>
      <c r="B170" s="34"/>
      <c r="C170" s="35"/>
      <c r="D170" s="199" t="s">
        <v>149</v>
      </c>
      <c r="E170" s="35"/>
      <c r="F170" s="200" t="s">
        <v>261</v>
      </c>
      <c r="G170" s="35"/>
      <c r="H170" s="35"/>
      <c r="I170" s="201"/>
      <c r="J170" s="35"/>
      <c r="K170" s="35"/>
      <c r="L170" s="38"/>
      <c r="M170" s="202"/>
      <c r="N170" s="203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149</v>
      </c>
      <c r="AU170" s="16" t="s">
        <v>87</v>
      </c>
    </row>
    <row r="171" spans="1:65" s="2" customFormat="1" ht="24.2" customHeight="1">
      <c r="A171" s="33"/>
      <c r="B171" s="34"/>
      <c r="C171" s="186" t="s">
        <v>247</v>
      </c>
      <c r="D171" s="186" t="s">
        <v>142</v>
      </c>
      <c r="E171" s="187" t="s">
        <v>262</v>
      </c>
      <c r="F171" s="188" t="s">
        <v>263</v>
      </c>
      <c r="G171" s="189" t="s">
        <v>187</v>
      </c>
      <c r="H171" s="190">
        <v>0.315</v>
      </c>
      <c r="I171" s="191"/>
      <c r="J171" s="192">
        <f>ROUND(I171*H171,2)</f>
        <v>0</v>
      </c>
      <c r="K171" s="188" t="s">
        <v>146</v>
      </c>
      <c r="L171" s="38"/>
      <c r="M171" s="193" t="s">
        <v>1</v>
      </c>
      <c r="N171" s="194" t="s">
        <v>42</v>
      </c>
      <c r="O171" s="70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7" t="s">
        <v>147</v>
      </c>
      <c r="AT171" s="197" t="s">
        <v>142</v>
      </c>
      <c r="AU171" s="197" t="s">
        <v>87</v>
      </c>
      <c r="AY171" s="16" t="s">
        <v>139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85</v>
      </c>
      <c r="BK171" s="198">
        <f>ROUND(I171*H171,2)</f>
        <v>0</v>
      </c>
      <c r="BL171" s="16" t="s">
        <v>147</v>
      </c>
      <c r="BM171" s="197" t="s">
        <v>429</v>
      </c>
    </row>
    <row r="172" spans="1:65" s="2" customFormat="1" ht="78">
      <c r="A172" s="33"/>
      <c r="B172" s="34"/>
      <c r="C172" s="35"/>
      <c r="D172" s="199" t="s">
        <v>149</v>
      </c>
      <c r="E172" s="35"/>
      <c r="F172" s="200" t="s">
        <v>265</v>
      </c>
      <c r="G172" s="35"/>
      <c r="H172" s="35"/>
      <c r="I172" s="201"/>
      <c r="J172" s="35"/>
      <c r="K172" s="35"/>
      <c r="L172" s="38"/>
      <c r="M172" s="202"/>
      <c r="N172" s="203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149</v>
      </c>
      <c r="AU172" s="16" t="s">
        <v>87</v>
      </c>
    </row>
    <row r="173" spans="1:65" s="13" customFormat="1" ht="11.25">
      <c r="B173" s="204"/>
      <c r="C173" s="205"/>
      <c r="D173" s="199" t="s">
        <v>151</v>
      </c>
      <c r="E173" s="206" t="s">
        <v>430</v>
      </c>
      <c r="F173" s="207" t="s">
        <v>431</v>
      </c>
      <c r="G173" s="205"/>
      <c r="H173" s="208">
        <v>0.315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151</v>
      </c>
      <c r="AU173" s="214" t="s">
        <v>87</v>
      </c>
      <c r="AV173" s="13" t="s">
        <v>87</v>
      </c>
      <c r="AW173" s="13" t="s">
        <v>33</v>
      </c>
      <c r="AX173" s="13" t="s">
        <v>85</v>
      </c>
      <c r="AY173" s="214" t="s">
        <v>139</v>
      </c>
    </row>
    <row r="174" spans="1:65" s="2" customFormat="1" ht="24.2" customHeight="1">
      <c r="A174" s="33"/>
      <c r="B174" s="34"/>
      <c r="C174" s="186" t="s">
        <v>252</v>
      </c>
      <c r="D174" s="186" t="s">
        <v>142</v>
      </c>
      <c r="E174" s="187" t="s">
        <v>269</v>
      </c>
      <c r="F174" s="188" t="s">
        <v>270</v>
      </c>
      <c r="G174" s="189" t="s">
        <v>271</v>
      </c>
      <c r="H174" s="190">
        <v>2</v>
      </c>
      <c r="I174" s="191"/>
      <c r="J174" s="192">
        <f>ROUND(I174*H174,2)</f>
        <v>0</v>
      </c>
      <c r="K174" s="188" t="s">
        <v>146</v>
      </c>
      <c r="L174" s="38"/>
      <c r="M174" s="193" t="s">
        <v>1</v>
      </c>
      <c r="N174" s="194" t="s">
        <v>42</v>
      </c>
      <c r="O174" s="70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7" t="s">
        <v>147</v>
      </c>
      <c r="AT174" s="197" t="s">
        <v>142</v>
      </c>
      <c r="AU174" s="197" t="s">
        <v>87</v>
      </c>
      <c r="AY174" s="16" t="s">
        <v>139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6" t="s">
        <v>85</v>
      </c>
      <c r="BK174" s="198">
        <f>ROUND(I174*H174,2)</f>
        <v>0</v>
      </c>
      <c r="BL174" s="16" t="s">
        <v>147</v>
      </c>
      <c r="BM174" s="197" t="s">
        <v>432</v>
      </c>
    </row>
    <row r="175" spans="1:65" s="2" customFormat="1" ht="68.25">
      <c r="A175" s="33"/>
      <c r="B175" s="34"/>
      <c r="C175" s="35"/>
      <c r="D175" s="199" t="s">
        <v>149</v>
      </c>
      <c r="E175" s="35"/>
      <c r="F175" s="200" t="s">
        <v>273</v>
      </c>
      <c r="G175" s="35"/>
      <c r="H175" s="35"/>
      <c r="I175" s="201"/>
      <c r="J175" s="35"/>
      <c r="K175" s="35"/>
      <c r="L175" s="38"/>
      <c r="M175" s="202"/>
      <c r="N175" s="203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149</v>
      </c>
      <c r="AU175" s="16" t="s">
        <v>87</v>
      </c>
    </row>
    <row r="176" spans="1:65" s="13" customFormat="1" ht="11.25">
      <c r="B176" s="204"/>
      <c r="C176" s="205"/>
      <c r="D176" s="199" t="s">
        <v>151</v>
      </c>
      <c r="E176" s="206" t="s">
        <v>1</v>
      </c>
      <c r="F176" s="207" t="s">
        <v>433</v>
      </c>
      <c r="G176" s="205"/>
      <c r="H176" s="208">
        <v>2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151</v>
      </c>
      <c r="AU176" s="214" t="s">
        <v>87</v>
      </c>
      <c r="AV176" s="13" t="s">
        <v>87</v>
      </c>
      <c r="AW176" s="13" t="s">
        <v>33</v>
      </c>
      <c r="AX176" s="13" t="s">
        <v>85</v>
      </c>
      <c r="AY176" s="214" t="s">
        <v>139</v>
      </c>
    </row>
    <row r="177" spans="1:65" s="2" customFormat="1" ht="24.2" customHeight="1">
      <c r="A177" s="33"/>
      <c r="B177" s="34"/>
      <c r="C177" s="186" t="s">
        <v>257</v>
      </c>
      <c r="D177" s="186" t="s">
        <v>142</v>
      </c>
      <c r="E177" s="187" t="s">
        <v>434</v>
      </c>
      <c r="F177" s="188" t="s">
        <v>435</v>
      </c>
      <c r="G177" s="189" t="s">
        <v>155</v>
      </c>
      <c r="H177" s="190">
        <v>6</v>
      </c>
      <c r="I177" s="191"/>
      <c r="J177" s="192">
        <f>ROUND(I177*H177,2)</f>
        <v>0</v>
      </c>
      <c r="K177" s="188" t="s">
        <v>146</v>
      </c>
      <c r="L177" s="38"/>
      <c r="M177" s="193" t="s">
        <v>1</v>
      </c>
      <c r="N177" s="194" t="s">
        <v>42</v>
      </c>
      <c r="O177" s="70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7" t="s">
        <v>147</v>
      </c>
      <c r="AT177" s="197" t="s">
        <v>142</v>
      </c>
      <c r="AU177" s="197" t="s">
        <v>87</v>
      </c>
      <c r="AY177" s="16" t="s">
        <v>139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6" t="s">
        <v>85</v>
      </c>
      <c r="BK177" s="198">
        <f>ROUND(I177*H177,2)</f>
        <v>0</v>
      </c>
      <c r="BL177" s="16" t="s">
        <v>147</v>
      </c>
      <c r="BM177" s="197" t="s">
        <v>436</v>
      </c>
    </row>
    <row r="178" spans="1:65" s="2" customFormat="1" ht="39">
      <c r="A178" s="33"/>
      <c r="B178" s="34"/>
      <c r="C178" s="35"/>
      <c r="D178" s="199" t="s">
        <v>149</v>
      </c>
      <c r="E178" s="35"/>
      <c r="F178" s="200" t="s">
        <v>437</v>
      </c>
      <c r="G178" s="35"/>
      <c r="H178" s="35"/>
      <c r="I178" s="201"/>
      <c r="J178" s="35"/>
      <c r="K178" s="35"/>
      <c r="L178" s="38"/>
      <c r="M178" s="202"/>
      <c r="N178" s="203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149</v>
      </c>
      <c r="AU178" s="16" t="s">
        <v>87</v>
      </c>
    </row>
    <row r="179" spans="1:65" s="13" customFormat="1" ht="11.25">
      <c r="B179" s="204"/>
      <c r="C179" s="205"/>
      <c r="D179" s="199" t="s">
        <v>151</v>
      </c>
      <c r="E179" s="206" t="s">
        <v>1</v>
      </c>
      <c r="F179" s="207" t="s">
        <v>438</v>
      </c>
      <c r="G179" s="205"/>
      <c r="H179" s="208">
        <v>6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151</v>
      </c>
      <c r="AU179" s="214" t="s">
        <v>87</v>
      </c>
      <c r="AV179" s="13" t="s">
        <v>87</v>
      </c>
      <c r="AW179" s="13" t="s">
        <v>33</v>
      </c>
      <c r="AX179" s="13" t="s">
        <v>85</v>
      </c>
      <c r="AY179" s="214" t="s">
        <v>139</v>
      </c>
    </row>
    <row r="180" spans="1:65" s="2" customFormat="1" ht="16.5" customHeight="1">
      <c r="A180" s="33"/>
      <c r="B180" s="34"/>
      <c r="C180" s="186" t="s">
        <v>7</v>
      </c>
      <c r="D180" s="186" t="s">
        <v>142</v>
      </c>
      <c r="E180" s="187" t="s">
        <v>305</v>
      </c>
      <c r="F180" s="188" t="s">
        <v>306</v>
      </c>
      <c r="G180" s="189" t="s">
        <v>293</v>
      </c>
      <c r="H180" s="190">
        <v>100</v>
      </c>
      <c r="I180" s="191"/>
      <c r="J180" s="192">
        <f>ROUND(I180*H180,2)</f>
        <v>0</v>
      </c>
      <c r="K180" s="188" t="s">
        <v>146</v>
      </c>
      <c r="L180" s="38"/>
      <c r="M180" s="193" t="s">
        <v>1</v>
      </c>
      <c r="N180" s="194" t="s">
        <v>42</v>
      </c>
      <c r="O180" s="70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7" t="s">
        <v>147</v>
      </c>
      <c r="AT180" s="197" t="s">
        <v>142</v>
      </c>
      <c r="AU180" s="197" t="s">
        <v>87</v>
      </c>
      <c r="AY180" s="16" t="s">
        <v>139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6" t="s">
        <v>85</v>
      </c>
      <c r="BK180" s="198">
        <f>ROUND(I180*H180,2)</f>
        <v>0</v>
      </c>
      <c r="BL180" s="16" t="s">
        <v>147</v>
      </c>
      <c r="BM180" s="197" t="s">
        <v>439</v>
      </c>
    </row>
    <row r="181" spans="1:65" s="2" customFormat="1" ht="29.25">
      <c r="A181" s="33"/>
      <c r="B181" s="34"/>
      <c r="C181" s="35"/>
      <c r="D181" s="199" t="s">
        <v>149</v>
      </c>
      <c r="E181" s="35"/>
      <c r="F181" s="200" t="s">
        <v>308</v>
      </c>
      <c r="G181" s="35"/>
      <c r="H181" s="35"/>
      <c r="I181" s="201"/>
      <c r="J181" s="35"/>
      <c r="K181" s="35"/>
      <c r="L181" s="38"/>
      <c r="M181" s="202"/>
      <c r="N181" s="203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149</v>
      </c>
      <c r="AU181" s="16" t="s">
        <v>87</v>
      </c>
    </row>
    <row r="182" spans="1:65" s="12" customFormat="1" ht="25.9" customHeight="1">
      <c r="B182" s="170"/>
      <c r="C182" s="171"/>
      <c r="D182" s="172" t="s">
        <v>76</v>
      </c>
      <c r="E182" s="173" t="s">
        <v>309</v>
      </c>
      <c r="F182" s="173" t="s">
        <v>440</v>
      </c>
      <c r="G182" s="171"/>
      <c r="H182" s="171"/>
      <c r="I182" s="174"/>
      <c r="J182" s="175">
        <f>BK182</f>
        <v>0</v>
      </c>
      <c r="K182" s="171"/>
      <c r="L182" s="176"/>
      <c r="M182" s="177"/>
      <c r="N182" s="178"/>
      <c r="O182" s="178"/>
      <c r="P182" s="179">
        <f>SUM(P183:P185)</f>
        <v>0</v>
      </c>
      <c r="Q182" s="178"/>
      <c r="R182" s="179">
        <f>SUM(R183:R185)</f>
        <v>102.91800000000001</v>
      </c>
      <c r="S182" s="178"/>
      <c r="T182" s="180">
        <f>SUM(T183:T185)</f>
        <v>0</v>
      </c>
      <c r="AR182" s="181" t="s">
        <v>159</v>
      </c>
      <c r="AT182" s="182" t="s">
        <v>76</v>
      </c>
      <c r="AU182" s="182" t="s">
        <v>77</v>
      </c>
      <c r="AY182" s="181" t="s">
        <v>139</v>
      </c>
      <c r="BK182" s="183">
        <f>SUM(BK183:BK185)</f>
        <v>0</v>
      </c>
    </row>
    <row r="183" spans="1:65" s="2" customFormat="1" ht="21.75" customHeight="1">
      <c r="A183" s="33"/>
      <c r="B183" s="34"/>
      <c r="C183" s="226" t="s">
        <v>268</v>
      </c>
      <c r="D183" s="226" t="s">
        <v>309</v>
      </c>
      <c r="E183" s="227" t="s">
        <v>312</v>
      </c>
      <c r="F183" s="228" t="s">
        <v>313</v>
      </c>
      <c r="G183" s="229" t="s">
        <v>314</v>
      </c>
      <c r="H183" s="230">
        <v>102.91800000000001</v>
      </c>
      <c r="I183" s="231"/>
      <c r="J183" s="232">
        <f>ROUND(I183*H183,2)</f>
        <v>0</v>
      </c>
      <c r="K183" s="228" t="s">
        <v>146</v>
      </c>
      <c r="L183" s="233"/>
      <c r="M183" s="234" t="s">
        <v>1</v>
      </c>
      <c r="N183" s="235" t="s">
        <v>42</v>
      </c>
      <c r="O183" s="70"/>
      <c r="P183" s="195">
        <f>O183*H183</f>
        <v>0</v>
      </c>
      <c r="Q183" s="195">
        <v>1</v>
      </c>
      <c r="R183" s="195">
        <f>Q183*H183</f>
        <v>102.91800000000001</v>
      </c>
      <c r="S183" s="195">
        <v>0</v>
      </c>
      <c r="T183" s="19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7" t="s">
        <v>315</v>
      </c>
      <c r="AT183" s="197" t="s">
        <v>309</v>
      </c>
      <c r="AU183" s="197" t="s">
        <v>85</v>
      </c>
      <c r="AY183" s="16" t="s">
        <v>139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6" t="s">
        <v>85</v>
      </c>
      <c r="BK183" s="198">
        <f>ROUND(I183*H183,2)</f>
        <v>0</v>
      </c>
      <c r="BL183" s="16" t="s">
        <v>316</v>
      </c>
      <c r="BM183" s="197" t="s">
        <v>441</v>
      </c>
    </row>
    <row r="184" spans="1:65" s="2" customFormat="1" ht="11.25">
      <c r="A184" s="33"/>
      <c r="B184" s="34"/>
      <c r="C184" s="35"/>
      <c r="D184" s="199" t="s">
        <v>149</v>
      </c>
      <c r="E184" s="35"/>
      <c r="F184" s="200" t="s">
        <v>313</v>
      </c>
      <c r="G184" s="35"/>
      <c r="H184" s="35"/>
      <c r="I184" s="201"/>
      <c r="J184" s="35"/>
      <c r="K184" s="35"/>
      <c r="L184" s="38"/>
      <c r="M184" s="202"/>
      <c r="N184" s="203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149</v>
      </c>
      <c r="AU184" s="16" t="s">
        <v>85</v>
      </c>
    </row>
    <row r="185" spans="1:65" s="13" customFormat="1" ht="11.25">
      <c r="B185" s="204"/>
      <c r="C185" s="205"/>
      <c r="D185" s="199" t="s">
        <v>151</v>
      </c>
      <c r="E185" s="206" t="s">
        <v>385</v>
      </c>
      <c r="F185" s="207" t="s">
        <v>318</v>
      </c>
      <c r="G185" s="205"/>
      <c r="H185" s="208">
        <v>102.91800000000001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151</v>
      </c>
      <c r="AU185" s="214" t="s">
        <v>85</v>
      </c>
      <c r="AV185" s="13" t="s">
        <v>87</v>
      </c>
      <c r="AW185" s="13" t="s">
        <v>33</v>
      </c>
      <c r="AX185" s="13" t="s">
        <v>85</v>
      </c>
      <c r="AY185" s="214" t="s">
        <v>139</v>
      </c>
    </row>
    <row r="186" spans="1:65" s="12" customFormat="1" ht="25.9" customHeight="1">
      <c r="B186" s="170"/>
      <c r="C186" s="171"/>
      <c r="D186" s="172" t="s">
        <v>76</v>
      </c>
      <c r="E186" s="173" t="s">
        <v>329</v>
      </c>
      <c r="F186" s="173" t="s">
        <v>330</v>
      </c>
      <c r="G186" s="171"/>
      <c r="H186" s="171"/>
      <c r="I186" s="174"/>
      <c r="J186" s="175">
        <f>BK186</f>
        <v>0</v>
      </c>
      <c r="K186" s="171"/>
      <c r="L186" s="176"/>
      <c r="M186" s="177"/>
      <c r="N186" s="178"/>
      <c r="O186" s="178"/>
      <c r="P186" s="179">
        <f>SUM(P187:P201)</f>
        <v>0</v>
      </c>
      <c r="Q186" s="178"/>
      <c r="R186" s="179">
        <f>SUM(R187:R201)</f>
        <v>0</v>
      </c>
      <c r="S186" s="178"/>
      <c r="T186" s="180">
        <f>SUM(T187:T201)</f>
        <v>0</v>
      </c>
      <c r="AR186" s="181" t="s">
        <v>147</v>
      </c>
      <c r="AT186" s="182" t="s">
        <v>76</v>
      </c>
      <c r="AU186" s="182" t="s">
        <v>77</v>
      </c>
      <c r="AY186" s="181" t="s">
        <v>139</v>
      </c>
      <c r="BK186" s="183">
        <f>SUM(BK187:BK201)</f>
        <v>0</v>
      </c>
    </row>
    <row r="187" spans="1:65" s="2" customFormat="1" ht="24.2" customHeight="1">
      <c r="A187" s="33"/>
      <c r="B187" s="34"/>
      <c r="C187" s="186" t="s">
        <v>275</v>
      </c>
      <c r="D187" s="186" t="s">
        <v>142</v>
      </c>
      <c r="E187" s="187" t="s">
        <v>332</v>
      </c>
      <c r="F187" s="188" t="s">
        <v>333</v>
      </c>
      <c r="G187" s="189" t="s">
        <v>176</v>
      </c>
      <c r="H187" s="190">
        <v>1</v>
      </c>
      <c r="I187" s="191"/>
      <c r="J187" s="192">
        <f>ROUND(I187*H187,2)</f>
        <v>0</v>
      </c>
      <c r="K187" s="188" t="s">
        <v>146</v>
      </c>
      <c r="L187" s="38"/>
      <c r="M187" s="193" t="s">
        <v>1</v>
      </c>
      <c r="N187" s="194" t="s">
        <v>42</v>
      </c>
      <c r="O187" s="70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7" t="s">
        <v>322</v>
      </c>
      <c r="AT187" s="197" t="s">
        <v>142</v>
      </c>
      <c r="AU187" s="197" t="s">
        <v>85</v>
      </c>
      <c r="AY187" s="16" t="s">
        <v>139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6" t="s">
        <v>85</v>
      </c>
      <c r="BK187" s="198">
        <f>ROUND(I187*H187,2)</f>
        <v>0</v>
      </c>
      <c r="BL187" s="16" t="s">
        <v>322</v>
      </c>
      <c r="BM187" s="197" t="s">
        <v>442</v>
      </c>
    </row>
    <row r="188" spans="1:65" s="2" customFormat="1" ht="19.5">
      <c r="A188" s="33"/>
      <c r="B188" s="34"/>
      <c r="C188" s="35"/>
      <c r="D188" s="199" t="s">
        <v>149</v>
      </c>
      <c r="E188" s="35"/>
      <c r="F188" s="200" t="s">
        <v>335</v>
      </c>
      <c r="G188" s="35"/>
      <c r="H188" s="35"/>
      <c r="I188" s="201"/>
      <c r="J188" s="35"/>
      <c r="K188" s="35"/>
      <c r="L188" s="38"/>
      <c r="M188" s="202"/>
      <c r="N188" s="203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149</v>
      </c>
      <c r="AU188" s="16" t="s">
        <v>85</v>
      </c>
    </row>
    <row r="189" spans="1:65" s="2" customFormat="1" ht="24.2" customHeight="1">
      <c r="A189" s="33"/>
      <c r="B189" s="34"/>
      <c r="C189" s="186" t="s">
        <v>280</v>
      </c>
      <c r="D189" s="186" t="s">
        <v>142</v>
      </c>
      <c r="E189" s="187" t="s">
        <v>337</v>
      </c>
      <c r="F189" s="188" t="s">
        <v>338</v>
      </c>
      <c r="G189" s="189" t="s">
        <v>176</v>
      </c>
      <c r="H189" s="190">
        <v>1</v>
      </c>
      <c r="I189" s="191"/>
      <c r="J189" s="192">
        <f>ROUND(I189*H189,2)</f>
        <v>0</v>
      </c>
      <c r="K189" s="188" t="s">
        <v>146</v>
      </c>
      <c r="L189" s="38"/>
      <c r="M189" s="193" t="s">
        <v>1</v>
      </c>
      <c r="N189" s="194" t="s">
        <v>42</v>
      </c>
      <c r="O189" s="70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7" t="s">
        <v>322</v>
      </c>
      <c r="AT189" s="197" t="s">
        <v>142</v>
      </c>
      <c r="AU189" s="197" t="s">
        <v>85</v>
      </c>
      <c r="AY189" s="16" t="s">
        <v>139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6" t="s">
        <v>85</v>
      </c>
      <c r="BK189" s="198">
        <f>ROUND(I189*H189,2)</f>
        <v>0</v>
      </c>
      <c r="BL189" s="16" t="s">
        <v>322</v>
      </c>
      <c r="BM189" s="197" t="s">
        <v>443</v>
      </c>
    </row>
    <row r="190" spans="1:65" s="2" customFormat="1" ht="11.25">
      <c r="A190" s="33"/>
      <c r="B190" s="34"/>
      <c r="C190" s="35"/>
      <c r="D190" s="199" t="s">
        <v>149</v>
      </c>
      <c r="E190" s="35"/>
      <c r="F190" s="200" t="s">
        <v>338</v>
      </c>
      <c r="G190" s="35"/>
      <c r="H190" s="35"/>
      <c r="I190" s="201"/>
      <c r="J190" s="35"/>
      <c r="K190" s="35"/>
      <c r="L190" s="38"/>
      <c r="M190" s="202"/>
      <c r="N190" s="203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149</v>
      </c>
      <c r="AU190" s="16" t="s">
        <v>85</v>
      </c>
    </row>
    <row r="191" spans="1:65" s="2" customFormat="1" ht="16.5" customHeight="1">
      <c r="A191" s="33"/>
      <c r="B191" s="34"/>
      <c r="C191" s="186" t="s">
        <v>285</v>
      </c>
      <c r="D191" s="186" t="s">
        <v>142</v>
      </c>
      <c r="E191" s="187" t="s">
        <v>341</v>
      </c>
      <c r="F191" s="188" t="s">
        <v>342</v>
      </c>
      <c r="G191" s="189" t="s">
        <v>176</v>
      </c>
      <c r="H191" s="190">
        <v>6</v>
      </c>
      <c r="I191" s="191"/>
      <c r="J191" s="192">
        <f>ROUND(I191*H191,2)</f>
        <v>0</v>
      </c>
      <c r="K191" s="188" t="s">
        <v>146</v>
      </c>
      <c r="L191" s="38"/>
      <c r="M191" s="193" t="s">
        <v>1</v>
      </c>
      <c r="N191" s="194" t="s">
        <v>42</v>
      </c>
      <c r="O191" s="70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7" t="s">
        <v>322</v>
      </c>
      <c r="AT191" s="197" t="s">
        <v>142</v>
      </c>
      <c r="AU191" s="197" t="s">
        <v>85</v>
      </c>
      <c r="AY191" s="16" t="s">
        <v>139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85</v>
      </c>
      <c r="BK191" s="198">
        <f>ROUND(I191*H191,2)</f>
        <v>0</v>
      </c>
      <c r="BL191" s="16" t="s">
        <v>322</v>
      </c>
      <c r="BM191" s="197" t="s">
        <v>444</v>
      </c>
    </row>
    <row r="192" spans="1:65" s="2" customFormat="1" ht="19.5">
      <c r="A192" s="33"/>
      <c r="B192" s="34"/>
      <c r="C192" s="35"/>
      <c r="D192" s="199" t="s">
        <v>149</v>
      </c>
      <c r="E192" s="35"/>
      <c r="F192" s="200" t="s">
        <v>344</v>
      </c>
      <c r="G192" s="35"/>
      <c r="H192" s="35"/>
      <c r="I192" s="201"/>
      <c r="J192" s="35"/>
      <c r="K192" s="35"/>
      <c r="L192" s="38"/>
      <c r="M192" s="202"/>
      <c r="N192" s="203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149</v>
      </c>
      <c r="AU192" s="16" t="s">
        <v>85</v>
      </c>
    </row>
    <row r="193" spans="1:65" s="13" customFormat="1" ht="11.25">
      <c r="B193" s="204"/>
      <c r="C193" s="205"/>
      <c r="D193" s="199" t="s">
        <v>151</v>
      </c>
      <c r="E193" s="206" t="s">
        <v>1</v>
      </c>
      <c r="F193" s="207" t="s">
        <v>93</v>
      </c>
      <c r="G193" s="205"/>
      <c r="H193" s="208">
        <v>6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151</v>
      </c>
      <c r="AU193" s="214" t="s">
        <v>85</v>
      </c>
      <c r="AV193" s="13" t="s">
        <v>87</v>
      </c>
      <c r="AW193" s="13" t="s">
        <v>33</v>
      </c>
      <c r="AX193" s="13" t="s">
        <v>85</v>
      </c>
      <c r="AY193" s="214" t="s">
        <v>139</v>
      </c>
    </row>
    <row r="194" spans="1:65" s="2" customFormat="1" ht="21.75" customHeight="1">
      <c r="A194" s="33"/>
      <c r="B194" s="34"/>
      <c r="C194" s="186" t="s">
        <v>290</v>
      </c>
      <c r="D194" s="186" t="s">
        <v>142</v>
      </c>
      <c r="E194" s="187" t="s">
        <v>346</v>
      </c>
      <c r="F194" s="188" t="s">
        <v>347</v>
      </c>
      <c r="G194" s="189" t="s">
        <v>176</v>
      </c>
      <c r="H194" s="190">
        <v>1</v>
      </c>
      <c r="I194" s="191"/>
      <c r="J194" s="192">
        <f>ROUND(I194*H194,2)</f>
        <v>0</v>
      </c>
      <c r="K194" s="188" t="s">
        <v>146</v>
      </c>
      <c r="L194" s="38"/>
      <c r="M194" s="193" t="s">
        <v>1</v>
      </c>
      <c r="N194" s="194" t="s">
        <v>42</v>
      </c>
      <c r="O194" s="70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7" t="s">
        <v>322</v>
      </c>
      <c r="AT194" s="197" t="s">
        <v>142</v>
      </c>
      <c r="AU194" s="197" t="s">
        <v>85</v>
      </c>
      <c r="AY194" s="16" t="s">
        <v>139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6" t="s">
        <v>85</v>
      </c>
      <c r="BK194" s="198">
        <f>ROUND(I194*H194,2)</f>
        <v>0</v>
      </c>
      <c r="BL194" s="16" t="s">
        <v>322</v>
      </c>
      <c r="BM194" s="197" t="s">
        <v>445</v>
      </c>
    </row>
    <row r="195" spans="1:65" s="2" customFormat="1" ht="39">
      <c r="A195" s="33"/>
      <c r="B195" s="34"/>
      <c r="C195" s="35"/>
      <c r="D195" s="199" t="s">
        <v>149</v>
      </c>
      <c r="E195" s="35"/>
      <c r="F195" s="200" t="s">
        <v>349</v>
      </c>
      <c r="G195" s="35"/>
      <c r="H195" s="35"/>
      <c r="I195" s="201"/>
      <c r="J195" s="35"/>
      <c r="K195" s="35"/>
      <c r="L195" s="38"/>
      <c r="M195" s="202"/>
      <c r="N195" s="203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149</v>
      </c>
      <c r="AU195" s="16" t="s">
        <v>85</v>
      </c>
    </row>
    <row r="196" spans="1:65" s="2" customFormat="1" ht="49.15" customHeight="1">
      <c r="A196" s="33"/>
      <c r="B196" s="34"/>
      <c r="C196" s="186" t="s">
        <v>298</v>
      </c>
      <c r="D196" s="186" t="s">
        <v>142</v>
      </c>
      <c r="E196" s="187" t="s">
        <v>357</v>
      </c>
      <c r="F196" s="188" t="s">
        <v>358</v>
      </c>
      <c r="G196" s="189" t="s">
        <v>314</v>
      </c>
      <c r="H196" s="190">
        <v>102.91800000000001</v>
      </c>
      <c r="I196" s="191"/>
      <c r="J196" s="192">
        <f>ROUND(I196*H196,2)</f>
        <v>0</v>
      </c>
      <c r="K196" s="188" t="s">
        <v>146</v>
      </c>
      <c r="L196" s="38"/>
      <c r="M196" s="193" t="s">
        <v>1</v>
      </c>
      <c r="N196" s="194" t="s">
        <v>42</v>
      </c>
      <c r="O196" s="70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7" t="s">
        <v>322</v>
      </c>
      <c r="AT196" s="197" t="s">
        <v>142</v>
      </c>
      <c r="AU196" s="197" t="s">
        <v>85</v>
      </c>
      <c r="AY196" s="16" t="s">
        <v>139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6" t="s">
        <v>85</v>
      </c>
      <c r="BK196" s="198">
        <f>ROUND(I196*H196,2)</f>
        <v>0</v>
      </c>
      <c r="BL196" s="16" t="s">
        <v>322</v>
      </c>
      <c r="BM196" s="197" t="s">
        <v>446</v>
      </c>
    </row>
    <row r="197" spans="1:65" s="2" customFormat="1" ht="97.5">
      <c r="A197" s="33"/>
      <c r="B197" s="34"/>
      <c r="C197" s="35"/>
      <c r="D197" s="199" t="s">
        <v>149</v>
      </c>
      <c r="E197" s="35"/>
      <c r="F197" s="200" t="s">
        <v>360</v>
      </c>
      <c r="G197" s="35"/>
      <c r="H197" s="35"/>
      <c r="I197" s="201"/>
      <c r="J197" s="35"/>
      <c r="K197" s="35"/>
      <c r="L197" s="38"/>
      <c r="M197" s="202"/>
      <c r="N197" s="203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149</v>
      </c>
      <c r="AU197" s="16" t="s">
        <v>85</v>
      </c>
    </row>
    <row r="198" spans="1:65" s="13" customFormat="1" ht="11.25">
      <c r="B198" s="204"/>
      <c r="C198" s="205"/>
      <c r="D198" s="199" t="s">
        <v>151</v>
      </c>
      <c r="E198" s="206" t="s">
        <v>1</v>
      </c>
      <c r="F198" s="207" t="s">
        <v>385</v>
      </c>
      <c r="G198" s="205"/>
      <c r="H198" s="208">
        <v>102.91800000000001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151</v>
      </c>
      <c r="AU198" s="214" t="s">
        <v>85</v>
      </c>
      <c r="AV198" s="13" t="s">
        <v>87</v>
      </c>
      <c r="AW198" s="13" t="s">
        <v>33</v>
      </c>
      <c r="AX198" s="13" t="s">
        <v>85</v>
      </c>
      <c r="AY198" s="214" t="s">
        <v>139</v>
      </c>
    </row>
    <row r="199" spans="1:65" s="2" customFormat="1" ht="24.2" customHeight="1">
      <c r="A199" s="33"/>
      <c r="B199" s="34"/>
      <c r="C199" s="186" t="s">
        <v>304</v>
      </c>
      <c r="D199" s="186" t="s">
        <v>142</v>
      </c>
      <c r="E199" s="187" t="s">
        <v>362</v>
      </c>
      <c r="F199" s="188" t="s">
        <v>363</v>
      </c>
      <c r="G199" s="189" t="s">
        <v>314</v>
      </c>
      <c r="H199" s="190">
        <v>35.548999999999999</v>
      </c>
      <c r="I199" s="191"/>
      <c r="J199" s="192">
        <f>ROUND(I199*H199,2)</f>
        <v>0</v>
      </c>
      <c r="K199" s="188" t="s">
        <v>146</v>
      </c>
      <c r="L199" s="38"/>
      <c r="M199" s="193" t="s">
        <v>1</v>
      </c>
      <c r="N199" s="194" t="s">
        <v>42</v>
      </c>
      <c r="O199" s="70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7" t="s">
        <v>322</v>
      </c>
      <c r="AT199" s="197" t="s">
        <v>142</v>
      </c>
      <c r="AU199" s="197" t="s">
        <v>85</v>
      </c>
      <c r="AY199" s="16" t="s">
        <v>139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6" t="s">
        <v>85</v>
      </c>
      <c r="BK199" s="198">
        <f>ROUND(I199*H199,2)</f>
        <v>0</v>
      </c>
      <c r="BL199" s="16" t="s">
        <v>322</v>
      </c>
      <c r="BM199" s="197" t="s">
        <v>447</v>
      </c>
    </row>
    <row r="200" spans="1:65" s="2" customFormat="1" ht="29.25">
      <c r="A200" s="33"/>
      <c r="B200" s="34"/>
      <c r="C200" s="35"/>
      <c r="D200" s="199" t="s">
        <v>149</v>
      </c>
      <c r="E200" s="35"/>
      <c r="F200" s="200" t="s">
        <v>365</v>
      </c>
      <c r="G200" s="35"/>
      <c r="H200" s="35"/>
      <c r="I200" s="201"/>
      <c r="J200" s="35"/>
      <c r="K200" s="35"/>
      <c r="L200" s="38"/>
      <c r="M200" s="202"/>
      <c r="N200" s="203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149</v>
      </c>
      <c r="AU200" s="16" t="s">
        <v>85</v>
      </c>
    </row>
    <row r="201" spans="1:65" s="13" customFormat="1" ht="11.25">
      <c r="B201" s="204"/>
      <c r="C201" s="205"/>
      <c r="D201" s="199" t="s">
        <v>151</v>
      </c>
      <c r="E201" s="206" t="s">
        <v>1</v>
      </c>
      <c r="F201" s="207" t="s">
        <v>448</v>
      </c>
      <c r="G201" s="205"/>
      <c r="H201" s="208">
        <v>35.548999999999999</v>
      </c>
      <c r="I201" s="209"/>
      <c r="J201" s="205"/>
      <c r="K201" s="205"/>
      <c r="L201" s="210"/>
      <c r="M201" s="236"/>
      <c r="N201" s="237"/>
      <c r="O201" s="237"/>
      <c r="P201" s="237"/>
      <c r="Q201" s="237"/>
      <c r="R201" s="237"/>
      <c r="S201" s="237"/>
      <c r="T201" s="238"/>
      <c r="AT201" s="214" t="s">
        <v>151</v>
      </c>
      <c r="AU201" s="214" t="s">
        <v>85</v>
      </c>
      <c r="AV201" s="13" t="s">
        <v>87</v>
      </c>
      <c r="AW201" s="13" t="s">
        <v>33</v>
      </c>
      <c r="AX201" s="13" t="s">
        <v>85</v>
      </c>
      <c r="AY201" s="214" t="s">
        <v>139</v>
      </c>
    </row>
    <row r="202" spans="1:65" s="2" customFormat="1" ht="6.95" customHeight="1">
      <c r="A202" s="33"/>
      <c r="B202" s="53"/>
      <c r="C202" s="54"/>
      <c r="D202" s="54"/>
      <c r="E202" s="54"/>
      <c r="F202" s="54"/>
      <c r="G202" s="54"/>
      <c r="H202" s="54"/>
      <c r="I202" s="54"/>
      <c r="J202" s="54"/>
      <c r="K202" s="54"/>
      <c r="L202" s="38"/>
      <c r="M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</row>
  </sheetData>
  <sheetProtection algorithmName="SHA-512" hashValue="sEE2CdWQ3IIu59FBvLkX7I6cAtVVWl0v+1WjHa1y+vE8RKn1CpYgzNgV9eMSBsuMghq7wa4wvgL/w5n6OtBtpw==" saltValue="1L++O/gfKGwZDmJ0riIIEDiSXFc8TfPrmfvNbEeSGTn2gl37ixWnCrPU24z8cGFWBZvPJmB06iMm2bftozD8aQ==" spinCount="100000" sheet="1" objects="1" scenarios="1" formatColumns="0" formatRows="0" autoFilter="0"/>
  <autoFilter ref="C119:K20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87</v>
      </c>
    </row>
    <row r="4" spans="1:46" s="1" customFormat="1" ht="24.95" customHeight="1">
      <c r="B4" s="19"/>
      <c r="D4" s="110" t="s">
        <v>97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294" t="str">
        <f>'Rekapitulace stavby'!K6</f>
        <v>Oprava trati v úseku Kojetín – Valašské Meziříčí</v>
      </c>
      <c r="F7" s="295"/>
      <c r="G7" s="295"/>
      <c r="H7" s="295"/>
      <c r="L7" s="19"/>
    </row>
    <row r="8" spans="1:46" s="2" customFormat="1" ht="12" customHeight="1">
      <c r="A8" s="33"/>
      <c r="B8" s="38"/>
      <c r="C8" s="33"/>
      <c r="D8" s="112" t="s">
        <v>106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6" t="s">
        <v>449</v>
      </c>
      <c r="F9" s="297"/>
      <c r="G9" s="297"/>
      <c r="H9" s="29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18</v>
      </c>
      <c r="E11" s="33"/>
      <c r="F11" s="113" t="s">
        <v>1</v>
      </c>
      <c r="G11" s="33"/>
      <c r="H11" s="33"/>
      <c r="I11" s="112" t="s">
        <v>19</v>
      </c>
      <c r="J11" s="113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20</v>
      </c>
      <c r="E12" s="33"/>
      <c r="F12" s="113" t="s">
        <v>21</v>
      </c>
      <c r="G12" s="33"/>
      <c r="H12" s="33"/>
      <c r="I12" s="112" t="s">
        <v>22</v>
      </c>
      <c r="J12" s="114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23</v>
      </c>
      <c r="E14" s="33"/>
      <c r="F14" s="33"/>
      <c r="G14" s="33"/>
      <c r="H14" s="33"/>
      <c r="I14" s="112" t="s">
        <v>24</v>
      </c>
      <c r="J14" s="113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">
        <v>26</v>
      </c>
      <c r="F15" s="33"/>
      <c r="G15" s="33"/>
      <c r="H15" s="33"/>
      <c r="I15" s="112" t="s">
        <v>27</v>
      </c>
      <c r="J15" s="113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29</v>
      </c>
      <c r="E17" s="33"/>
      <c r="F17" s="33"/>
      <c r="G17" s="33"/>
      <c r="H17" s="33"/>
      <c r="I17" s="112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8" t="str">
        <f>'Rekapitulace stavby'!E14</f>
        <v>Vyplň údaj</v>
      </c>
      <c r="F18" s="299"/>
      <c r="G18" s="299"/>
      <c r="H18" s="299"/>
      <c r="I18" s="112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31</v>
      </c>
      <c r="E20" s="33"/>
      <c r="F20" s="33"/>
      <c r="G20" s="33"/>
      <c r="H20" s="33"/>
      <c r="I20" s="112" t="s">
        <v>24</v>
      </c>
      <c r="J20" s="113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tr">
        <f>IF('Rekapitulace stavby'!E17="","",'Rekapitulace stavby'!E17)</f>
        <v xml:space="preserve"> </v>
      </c>
      <c r="F21" s="33"/>
      <c r="G21" s="33"/>
      <c r="H21" s="33"/>
      <c r="I21" s="112" t="s">
        <v>27</v>
      </c>
      <c r="J21" s="113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34</v>
      </c>
      <c r="E23" s="33"/>
      <c r="F23" s="33"/>
      <c r="G23" s="33"/>
      <c r="H23" s="33"/>
      <c r="I23" s="112" t="s">
        <v>24</v>
      </c>
      <c r="J23" s="113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">
        <v>35</v>
      </c>
      <c r="F24" s="33"/>
      <c r="G24" s="33"/>
      <c r="H24" s="33"/>
      <c r="I24" s="112" t="s">
        <v>27</v>
      </c>
      <c r="J24" s="113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300" t="s">
        <v>1</v>
      </c>
      <c r="F27" s="300"/>
      <c r="G27" s="300"/>
      <c r="H27" s="30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9" t="s">
        <v>37</v>
      </c>
      <c r="E30" s="33"/>
      <c r="F30" s="33"/>
      <c r="G30" s="33"/>
      <c r="H30" s="33"/>
      <c r="I30" s="33"/>
      <c r="J30" s="120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8"/>
      <c r="E31" s="118"/>
      <c r="F31" s="118"/>
      <c r="G31" s="118"/>
      <c r="H31" s="118"/>
      <c r="I31" s="118"/>
      <c r="J31" s="118"/>
      <c r="K31" s="11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1" t="s">
        <v>39</v>
      </c>
      <c r="G32" s="33"/>
      <c r="H32" s="33"/>
      <c r="I32" s="121" t="s">
        <v>38</v>
      </c>
      <c r="J32" s="121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2" t="s">
        <v>41</v>
      </c>
      <c r="E33" s="112" t="s">
        <v>42</v>
      </c>
      <c r="F33" s="123">
        <f>ROUND((SUM(BE117:BE129)),  2)</f>
        <v>0</v>
      </c>
      <c r="G33" s="33"/>
      <c r="H33" s="33"/>
      <c r="I33" s="124">
        <v>0.21</v>
      </c>
      <c r="J33" s="123">
        <f>ROUND(((SUM(BE117:BE129))*I33),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2" t="s">
        <v>43</v>
      </c>
      <c r="F34" s="123">
        <f>ROUND((SUM(BF117:BF129)),  2)</f>
        <v>0</v>
      </c>
      <c r="G34" s="33"/>
      <c r="H34" s="33"/>
      <c r="I34" s="124">
        <v>0.15</v>
      </c>
      <c r="J34" s="123">
        <f>ROUND(((SUM(BF117:BF129))*I34),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2" t="s">
        <v>44</v>
      </c>
      <c r="F35" s="123">
        <f>ROUND((SUM(BG117:BG129)),  2)</f>
        <v>0</v>
      </c>
      <c r="G35" s="33"/>
      <c r="H35" s="33"/>
      <c r="I35" s="124">
        <v>0.21</v>
      </c>
      <c r="J35" s="123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2" t="s">
        <v>45</v>
      </c>
      <c r="F36" s="123">
        <f>ROUND((SUM(BH117:BH129)),  2)</f>
        <v>0</v>
      </c>
      <c r="G36" s="33"/>
      <c r="H36" s="33"/>
      <c r="I36" s="124">
        <v>0.15</v>
      </c>
      <c r="J36" s="123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2" t="s">
        <v>46</v>
      </c>
      <c r="F37" s="123">
        <f>ROUND((SUM(BI117:BI129)),  2)</f>
        <v>0</v>
      </c>
      <c r="G37" s="33"/>
      <c r="H37" s="33"/>
      <c r="I37" s="124">
        <v>0</v>
      </c>
      <c r="J37" s="123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1" t="str">
        <f>E7</f>
        <v>Oprava trati v úseku Kojetín – Valašské Meziříčí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106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2" t="str">
        <f>E9</f>
        <v>VRN - VRN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Kojetín – Kroměříž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s.o.</v>
      </c>
      <c r="G91" s="35"/>
      <c r="H91" s="35"/>
      <c r="I91" s="28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>Jiří Vendel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116</v>
      </c>
      <c r="D94" s="144"/>
      <c r="E94" s="144"/>
      <c r="F94" s="144"/>
      <c r="G94" s="144"/>
      <c r="H94" s="144"/>
      <c r="I94" s="144"/>
      <c r="J94" s="145" t="s">
        <v>117</v>
      </c>
      <c r="K94" s="144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6" t="s">
        <v>118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119</v>
      </c>
    </row>
    <row r="97" spans="1:31" s="9" customFormat="1" ht="24.95" customHeight="1">
      <c r="B97" s="147"/>
      <c r="C97" s="148"/>
      <c r="D97" s="149" t="s">
        <v>450</v>
      </c>
      <c r="E97" s="150"/>
      <c r="F97" s="150"/>
      <c r="G97" s="150"/>
      <c r="H97" s="150"/>
      <c r="I97" s="150"/>
      <c r="J97" s="151">
        <f>J118</f>
        <v>0</v>
      </c>
      <c r="K97" s="148"/>
      <c r="L97" s="152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124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1" t="str">
        <f>E7</f>
        <v>Oprava trati v úseku Kojetín – Valašské Meziříčí</v>
      </c>
      <c r="F107" s="302"/>
      <c r="G107" s="302"/>
      <c r="H107" s="302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2" t="str">
        <f>E9</f>
        <v>VRN - VRN</v>
      </c>
      <c r="F109" s="303"/>
      <c r="G109" s="303"/>
      <c r="H109" s="30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Kojetín – Kroměříž</v>
      </c>
      <c r="G111" s="35"/>
      <c r="H111" s="35"/>
      <c r="I111" s="28" t="s">
        <v>22</v>
      </c>
      <c r="J111" s="65">
        <f>IF(J12="","",J12)</f>
        <v>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23</v>
      </c>
      <c r="D113" s="35"/>
      <c r="E113" s="35"/>
      <c r="F113" s="26" t="str">
        <f>E15</f>
        <v>Správa železnic, s.o.</v>
      </c>
      <c r="G113" s="35"/>
      <c r="H113" s="35"/>
      <c r="I113" s="28" t="s">
        <v>31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29</v>
      </c>
      <c r="D114" s="35"/>
      <c r="E114" s="35"/>
      <c r="F114" s="26" t="str">
        <f>IF(E18="","",E18)</f>
        <v>Vyplň údaj</v>
      </c>
      <c r="G114" s="35"/>
      <c r="H114" s="35"/>
      <c r="I114" s="28" t="s">
        <v>34</v>
      </c>
      <c r="J114" s="31" t="str">
        <f>E24</f>
        <v>Jiří Vendel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9"/>
      <c r="B116" s="160"/>
      <c r="C116" s="161" t="s">
        <v>125</v>
      </c>
      <c r="D116" s="162" t="s">
        <v>62</v>
      </c>
      <c r="E116" s="162" t="s">
        <v>58</v>
      </c>
      <c r="F116" s="162" t="s">
        <v>59</v>
      </c>
      <c r="G116" s="162" t="s">
        <v>126</v>
      </c>
      <c r="H116" s="162" t="s">
        <v>127</v>
      </c>
      <c r="I116" s="162" t="s">
        <v>128</v>
      </c>
      <c r="J116" s="162" t="s">
        <v>117</v>
      </c>
      <c r="K116" s="163" t="s">
        <v>129</v>
      </c>
      <c r="L116" s="164"/>
      <c r="M116" s="74" t="s">
        <v>1</v>
      </c>
      <c r="N116" s="75" t="s">
        <v>41</v>
      </c>
      <c r="O116" s="75" t="s">
        <v>130</v>
      </c>
      <c r="P116" s="75" t="s">
        <v>131</v>
      </c>
      <c r="Q116" s="75" t="s">
        <v>132</v>
      </c>
      <c r="R116" s="75" t="s">
        <v>133</v>
      </c>
      <c r="S116" s="75" t="s">
        <v>134</v>
      </c>
      <c r="T116" s="76" t="s">
        <v>135</v>
      </c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3"/>
      <c r="B117" s="34"/>
      <c r="C117" s="81" t="s">
        <v>136</v>
      </c>
      <c r="D117" s="35"/>
      <c r="E117" s="35"/>
      <c r="F117" s="35"/>
      <c r="G117" s="35"/>
      <c r="H117" s="35"/>
      <c r="I117" s="35"/>
      <c r="J117" s="165">
        <f>BK117</f>
        <v>0</v>
      </c>
      <c r="K117" s="35"/>
      <c r="L117" s="38"/>
      <c r="M117" s="77"/>
      <c r="N117" s="166"/>
      <c r="O117" s="78"/>
      <c r="P117" s="167">
        <f>P118</f>
        <v>0</v>
      </c>
      <c r="Q117" s="78"/>
      <c r="R117" s="167">
        <f>R118</f>
        <v>0</v>
      </c>
      <c r="S117" s="78"/>
      <c r="T117" s="168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119</v>
      </c>
      <c r="BK117" s="169">
        <f>BK118</f>
        <v>0</v>
      </c>
    </row>
    <row r="118" spans="1:65" s="12" customFormat="1" ht="25.9" customHeight="1">
      <c r="B118" s="170"/>
      <c r="C118" s="171"/>
      <c r="D118" s="172" t="s">
        <v>76</v>
      </c>
      <c r="E118" s="173" t="s">
        <v>91</v>
      </c>
      <c r="F118" s="173" t="s">
        <v>451</v>
      </c>
      <c r="G118" s="171"/>
      <c r="H118" s="171"/>
      <c r="I118" s="174"/>
      <c r="J118" s="175">
        <f>BK118</f>
        <v>0</v>
      </c>
      <c r="K118" s="171"/>
      <c r="L118" s="176"/>
      <c r="M118" s="177"/>
      <c r="N118" s="178"/>
      <c r="O118" s="178"/>
      <c r="P118" s="179">
        <f>SUM(P119:P129)</f>
        <v>0</v>
      </c>
      <c r="Q118" s="178"/>
      <c r="R118" s="179">
        <f>SUM(R119:R129)</f>
        <v>0</v>
      </c>
      <c r="S118" s="178"/>
      <c r="T118" s="180">
        <f>SUM(T119:T129)</f>
        <v>0</v>
      </c>
      <c r="AR118" s="181" t="s">
        <v>140</v>
      </c>
      <c r="AT118" s="182" t="s">
        <v>76</v>
      </c>
      <c r="AU118" s="182" t="s">
        <v>77</v>
      </c>
      <c r="AY118" s="181" t="s">
        <v>139</v>
      </c>
      <c r="BK118" s="183">
        <f>SUM(BK119:BK129)</f>
        <v>0</v>
      </c>
    </row>
    <row r="119" spans="1:65" s="2" customFormat="1" ht="24.2" customHeight="1">
      <c r="A119" s="33"/>
      <c r="B119" s="34"/>
      <c r="C119" s="186" t="s">
        <v>85</v>
      </c>
      <c r="D119" s="186" t="s">
        <v>142</v>
      </c>
      <c r="E119" s="187" t="s">
        <v>452</v>
      </c>
      <c r="F119" s="188" t="s">
        <v>453</v>
      </c>
      <c r="G119" s="189" t="s">
        <v>454</v>
      </c>
      <c r="H119" s="190">
        <v>1</v>
      </c>
      <c r="I119" s="191"/>
      <c r="J119" s="192">
        <f>ROUND(I119*H119,2)</f>
        <v>0</v>
      </c>
      <c r="K119" s="188" t="s">
        <v>146</v>
      </c>
      <c r="L119" s="38"/>
      <c r="M119" s="193" t="s">
        <v>1</v>
      </c>
      <c r="N119" s="194" t="s">
        <v>42</v>
      </c>
      <c r="O119" s="70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7" t="s">
        <v>147</v>
      </c>
      <c r="AT119" s="197" t="s">
        <v>142</v>
      </c>
      <c r="AU119" s="197" t="s">
        <v>85</v>
      </c>
      <c r="AY119" s="16" t="s">
        <v>139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85</v>
      </c>
      <c r="BK119" s="198">
        <f>ROUND(I119*H119,2)</f>
        <v>0</v>
      </c>
      <c r="BL119" s="16" t="s">
        <v>147</v>
      </c>
      <c r="BM119" s="197" t="s">
        <v>455</v>
      </c>
    </row>
    <row r="120" spans="1:65" s="2" customFormat="1" ht="48.75">
      <c r="A120" s="33"/>
      <c r="B120" s="34"/>
      <c r="C120" s="35"/>
      <c r="D120" s="199" t="s">
        <v>149</v>
      </c>
      <c r="E120" s="35"/>
      <c r="F120" s="200" t="s">
        <v>456</v>
      </c>
      <c r="G120" s="35"/>
      <c r="H120" s="35"/>
      <c r="I120" s="201"/>
      <c r="J120" s="35"/>
      <c r="K120" s="35"/>
      <c r="L120" s="38"/>
      <c r="M120" s="202"/>
      <c r="N120" s="203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149</v>
      </c>
      <c r="AU120" s="16" t="s">
        <v>85</v>
      </c>
    </row>
    <row r="121" spans="1:65" s="2" customFormat="1" ht="21.75" customHeight="1">
      <c r="A121" s="33"/>
      <c r="B121" s="34"/>
      <c r="C121" s="186" t="s">
        <v>87</v>
      </c>
      <c r="D121" s="186" t="s">
        <v>142</v>
      </c>
      <c r="E121" s="187" t="s">
        <v>457</v>
      </c>
      <c r="F121" s="188" t="s">
        <v>458</v>
      </c>
      <c r="G121" s="189" t="s">
        <v>454</v>
      </c>
      <c r="H121" s="190">
        <v>1</v>
      </c>
      <c r="I121" s="191"/>
      <c r="J121" s="192">
        <f>ROUND(I121*H121,2)</f>
        <v>0</v>
      </c>
      <c r="K121" s="188" t="s">
        <v>459</v>
      </c>
      <c r="L121" s="38"/>
      <c r="M121" s="193" t="s">
        <v>1</v>
      </c>
      <c r="N121" s="194" t="s">
        <v>42</v>
      </c>
      <c r="O121" s="70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7" t="s">
        <v>147</v>
      </c>
      <c r="AT121" s="197" t="s">
        <v>142</v>
      </c>
      <c r="AU121" s="197" t="s">
        <v>85</v>
      </c>
      <c r="AY121" s="16" t="s">
        <v>139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85</v>
      </c>
      <c r="BK121" s="198">
        <f>ROUND(I121*H121,2)</f>
        <v>0</v>
      </c>
      <c r="BL121" s="16" t="s">
        <v>147</v>
      </c>
      <c r="BM121" s="197" t="s">
        <v>460</v>
      </c>
    </row>
    <row r="122" spans="1:65" s="2" customFormat="1" ht="11.25">
      <c r="A122" s="33"/>
      <c r="B122" s="34"/>
      <c r="C122" s="35"/>
      <c r="D122" s="199" t="s">
        <v>149</v>
      </c>
      <c r="E122" s="35"/>
      <c r="F122" s="200" t="s">
        <v>458</v>
      </c>
      <c r="G122" s="35"/>
      <c r="H122" s="35"/>
      <c r="I122" s="201"/>
      <c r="J122" s="35"/>
      <c r="K122" s="35"/>
      <c r="L122" s="38"/>
      <c r="M122" s="202"/>
      <c r="N122" s="203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149</v>
      </c>
      <c r="AU122" s="16" t="s">
        <v>85</v>
      </c>
    </row>
    <row r="123" spans="1:65" s="2" customFormat="1" ht="66.75" customHeight="1">
      <c r="A123" s="33"/>
      <c r="B123" s="34"/>
      <c r="C123" s="186" t="s">
        <v>159</v>
      </c>
      <c r="D123" s="186" t="s">
        <v>142</v>
      </c>
      <c r="E123" s="187" t="s">
        <v>461</v>
      </c>
      <c r="F123" s="188" t="s">
        <v>462</v>
      </c>
      <c r="G123" s="189" t="s">
        <v>454</v>
      </c>
      <c r="H123" s="190">
        <v>1</v>
      </c>
      <c r="I123" s="191"/>
      <c r="J123" s="192">
        <f>ROUND(I123*H123,2)</f>
        <v>0</v>
      </c>
      <c r="K123" s="188" t="s">
        <v>459</v>
      </c>
      <c r="L123" s="38"/>
      <c r="M123" s="193" t="s">
        <v>1</v>
      </c>
      <c r="N123" s="194" t="s">
        <v>42</v>
      </c>
      <c r="O123" s="70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147</v>
      </c>
      <c r="AT123" s="197" t="s">
        <v>142</v>
      </c>
      <c r="AU123" s="197" t="s">
        <v>85</v>
      </c>
      <c r="AY123" s="16" t="s">
        <v>139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85</v>
      </c>
      <c r="BK123" s="198">
        <f>ROUND(I123*H123,2)</f>
        <v>0</v>
      </c>
      <c r="BL123" s="16" t="s">
        <v>147</v>
      </c>
      <c r="BM123" s="197" t="s">
        <v>463</v>
      </c>
    </row>
    <row r="124" spans="1:65" s="2" customFormat="1" ht="39">
      <c r="A124" s="33"/>
      <c r="B124" s="34"/>
      <c r="C124" s="35"/>
      <c r="D124" s="199" t="s">
        <v>149</v>
      </c>
      <c r="E124" s="35"/>
      <c r="F124" s="200" t="s">
        <v>462</v>
      </c>
      <c r="G124" s="35"/>
      <c r="H124" s="35"/>
      <c r="I124" s="201"/>
      <c r="J124" s="35"/>
      <c r="K124" s="35"/>
      <c r="L124" s="38"/>
      <c r="M124" s="202"/>
      <c r="N124" s="203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149</v>
      </c>
      <c r="AU124" s="16" t="s">
        <v>85</v>
      </c>
    </row>
    <row r="125" spans="1:65" s="2" customFormat="1" ht="24.2" customHeight="1">
      <c r="A125" s="33"/>
      <c r="B125" s="34"/>
      <c r="C125" s="186" t="s">
        <v>147</v>
      </c>
      <c r="D125" s="186" t="s">
        <v>142</v>
      </c>
      <c r="E125" s="187" t="s">
        <v>464</v>
      </c>
      <c r="F125" s="188" t="s">
        <v>465</v>
      </c>
      <c r="G125" s="189" t="s">
        <v>454</v>
      </c>
      <c r="H125" s="190">
        <v>1</v>
      </c>
      <c r="I125" s="191"/>
      <c r="J125" s="192">
        <f>ROUND(I125*H125,2)</f>
        <v>0</v>
      </c>
      <c r="K125" s="188" t="s">
        <v>146</v>
      </c>
      <c r="L125" s="38"/>
      <c r="M125" s="193" t="s">
        <v>1</v>
      </c>
      <c r="N125" s="194" t="s">
        <v>42</v>
      </c>
      <c r="O125" s="70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7" t="s">
        <v>147</v>
      </c>
      <c r="AT125" s="197" t="s">
        <v>142</v>
      </c>
      <c r="AU125" s="197" t="s">
        <v>85</v>
      </c>
      <c r="AY125" s="16" t="s">
        <v>139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85</v>
      </c>
      <c r="BK125" s="198">
        <f>ROUND(I125*H125,2)</f>
        <v>0</v>
      </c>
      <c r="BL125" s="16" t="s">
        <v>147</v>
      </c>
      <c r="BM125" s="197" t="s">
        <v>466</v>
      </c>
    </row>
    <row r="126" spans="1:65" s="2" customFormat="1" ht="11.25">
      <c r="A126" s="33"/>
      <c r="B126" s="34"/>
      <c r="C126" s="35"/>
      <c r="D126" s="199" t="s">
        <v>149</v>
      </c>
      <c r="E126" s="35"/>
      <c r="F126" s="200" t="s">
        <v>465</v>
      </c>
      <c r="G126" s="35"/>
      <c r="H126" s="35"/>
      <c r="I126" s="201"/>
      <c r="J126" s="35"/>
      <c r="K126" s="35"/>
      <c r="L126" s="38"/>
      <c r="M126" s="202"/>
      <c r="N126" s="203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149</v>
      </c>
      <c r="AU126" s="16" t="s">
        <v>85</v>
      </c>
    </row>
    <row r="127" spans="1:65" s="2" customFormat="1" ht="37.9" customHeight="1">
      <c r="A127" s="33"/>
      <c r="B127" s="34"/>
      <c r="C127" s="186" t="s">
        <v>140</v>
      </c>
      <c r="D127" s="186" t="s">
        <v>142</v>
      </c>
      <c r="E127" s="187" t="s">
        <v>467</v>
      </c>
      <c r="F127" s="188" t="s">
        <v>468</v>
      </c>
      <c r="G127" s="189" t="s">
        <v>469</v>
      </c>
      <c r="H127" s="190">
        <v>256</v>
      </c>
      <c r="I127" s="191"/>
      <c r="J127" s="192">
        <f>ROUND(I127*H127,2)</f>
        <v>0</v>
      </c>
      <c r="K127" s="188" t="s">
        <v>146</v>
      </c>
      <c r="L127" s="38"/>
      <c r="M127" s="193" t="s">
        <v>1</v>
      </c>
      <c r="N127" s="194" t="s">
        <v>42</v>
      </c>
      <c r="O127" s="70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7" t="s">
        <v>147</v>
      </c>
      <c r="AT127" s="197" t="s">
        <v>142</v>
      </c>
      <c r="AU127" s="197" t="s">
        <v>85</v>
      </c>
      <c r="AY127" s="16" t="s">
        <v>139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85</v>
      </c>
      <c r="BK127" s="198">
        <f>ROUND(I127*H127,2)</f>
        <v>0</v>
      </c>
      <c r="BL127" s="16" t="s">
        <v>147</v>
      </c>
      <c r="BM127" s="197" t="s">
        <v>470</v>
      </c>
    </row>
    <row r="128" spans="1:65" s="2" customFormat="1" ht="19.5">
      <c r="A128" s="33"/>
      <c r="B128" s="34"/>
      <c r="C128" s="35"/>
      <c r="D128" s="199" t="s">
        <v>149</v>
      </c>
      <c r="E128" s="35"/>
      <c r="F128" s="200" t="s">
        <v>468</v>
      </c>
      <c r="G128" s="35"/>
      <c r="H128" s="35"/>
      <c r="I128" s="201"/>
      <c r="J128" s="35"/>
      <c r="K128" s="35"/>
      <c r="L128" s="38"/>
      <c r="M128" s="202"/>
      <c r="N128" s="203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149</v>
      </c>
      <c r="AU128" s="16" t="s">
        <v>85</v>
      </c>
    </row>
    <row r="129" spans="1:51" s="13" customFormat="1" ht="11.25">
      <c r="B129" s="204"/>
      <c r="C129" s="205"/>
      <c r="D129" s="199" t="s">
        <v>151</v>
      </c>
      <c r="E129" s="206" t="s">
        <v>1</v>
      </c>
      <c r="F129" s="207" t="s">
        <v>471</v>
      </c>
      <c r="G129" s="205"/>
      <c r="H129" s="208">
        <v>256</v>
      </c>
      <c r="I129" s="209"/>
      <c r="J129" s="205"/>
      <c r="K129" s="205"/>
      <c r="L129" s="210"/>
      <c r="M129" s="236"/>
      <c r="N129" s="237"/>
      <c r="O129" s="237"/>
      <c r="P129" s="237"/>
      <c r="Q129" s="237"/>
      <c r="R129" s="237"/>
      <c r="S129" s="237"/>
      <c r="T129" s="238"/>
      <c r="AT129" s="214" t="s">
        <v>151</v>
      </c>
      <c r="AU129" s="214" t="s">
        <v>85</v>
      </c>
      <c r="AV129" s="13" t="s">
        <v>87</v>
      </c>
      <c r="AW129" s="13" t="s">
        <v>33</v>
      </c>
      <c r="AX129" s="13" t="s">
        <v>85</v>
      </c>
      <c r="AY129" s="214" t="s">
        <v>139</v>
      </c>
    </row>
    <row r="130" spans="1:51" s="2" customFormat="1" ht="6.95" customHeight="1">
      <c r="A130" s="3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LFn5WYY0MqoYwgSGbA9hYICKcb/lbPiKi+i0hA/MKLPHHTu61FOUB6mLTMWoAAnoiTIKRQhYp3Jx8/bDDfaQqg==" saltValue="/FO2KJ5Y9+jQBrNApK3cE6yqQqpEA/JWYf3ld8P7nHD2P9edkHhsGZI7SZgaOT0bHiuWR1f0Lk/OsRZQOifzVQ==" spinCount="100000" sheet="1" objects="1" scenarios="1" formatColumns="0" formatRows="0" autoFilter="0"/>
  <autoFilter ref="C116:K12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9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8"/>
      <c r="C3" s="109"/>
      <c r="D3" s="109"/>
      <c r="E3" s="109"/>
      <c r="F3" s="109"/>
      <c r="G3" s="109"/>
      <c r="H3" s="19"/>
    </row>
    <row r="4" spans="1:8" s="1" customFormat="1" ht="24.95" customHeight="1">
      <c r="B4" s="19"/>
      <c r="C4" s="110" t="s">
        <v>472</v>
      </c>
      <c r="H4" s="19"/>
    </row>
    <row r="5" spans="1:8" s="1" customFormat="1" ht="12" customHeight="1">
      <c r="B5" s="19"/>
      <c r="C5" s="239" t="s">
        <v>13</v>
      </c>
      <c r="D5" s="300" t="s">
        <v>14</v>
      </c>
      <c r="E5" s="293"/>
      <c r="F5" s="293"/>
      <c r="H5" s="19"/>
    </row>
    <row r="6" spans="1:8" s="1" customFormat="1" ht="36.950000000000003" customHeight="1">
      <c r="B6" s="19"/>
      <c r="C6" s="240" t="s">
        <v>16</v>
      </c>
      <c r="D6" s="304" t="s">
        <v>17</v>
      </c>
      <c r="E6" s="293"/>
      <c r="F6" s="293"/>
      <c r="H6" s="19"/>
    </row>
    <row r="7" spans="1:8" s="1" customFormat="1" ht="16.5" customHeight="1">
      <c r="B7" s="19"/>
      <c r="C7" s="112" t="s">
        <v>22</v>
      </c>
      <c r="D7" s="114">
        <f>'Rekapitulace stavby'!AN8</f>
        <v>0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59"/>
      <c r="B9" s="241"/>
      <c r="C9" s="242" t="s">
        <v>58</v>
      </c>
      <c r="D9" s="243" t="s">
        <v>59</v>
      </c>
      <c r="E9" s="243" t="s">
        <v>126</v>
      </c>
      <c r="F9" s="244" t="s">
        <v>473</v>
      </c>
      <c r="G9" s="159"/>
      <c r="H9" s="241"/>
    </row>
    <row r="10" spans="1:8" s="2" customFormat="1" ht="26.45" customHeight="1">
      <c r="A10" s="33"/>
      <c r="B10" s="38"/>
      <c r="C10" s="245" t="s">
        <v>474</v>
      </c>
      <c r="D10" s="245" t="s">
        <v>83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46" t="s">
        <v>296</v>
      </c>
      <c r="D11" s="247" t="s">
        <v>1</v>
      </c>
      <c r="E11" s="248" t="s">
        <v>1</v>
      </c>
      <c r="F11" s="249">
        <v>10</v>
      </c>
      <c r="G11" s="33"/>
      <c r="H11" s="38"/>
    </row>
    <row r="12" spans="1:8" s="2" customFormat="1" ht="16.899999999999999" customHeight="1">
      <c r="A12" s="33"/>
      <c r="B12" s="38"/>
      <c r="C12" s="250" t="s">
        <v>296</v>
      </c>
      <c r="D12" s="250" t="s">
        <v>297</v>
      </c>
      <c r="E12" s="16" t="s">
        <v>1</v>
      </c>
      <c r="F12" s="251">
        <v>10</v>
      </c>
      <c r="G12" s="33"/>
      <c r="H12" s="38"/>
    </row>
    <row r="13" spans="1:8" s="2" customFormat="1" ht="16.899999999999999" customHeight="1">
      <c r="A13" s="33"/>
      <c r="B13" s="38"/>
      <c r="C13" s="246" t="s">
        <v>95</v>
      </c>
      <c r="D13" s="247" t="s">
        <v>1</v>
      </c>
      <c r="E13" s="248" t="s">
        <v>1</v>
      </c>
      <c r="F13" s="249">
        <v>2.4</v>
      </c>
      <c r="G13" s="33"/>
      <c r="H13" s="38"/>
    </row>
    <row r="14" spans="1:8" s="2" customFormat="1" ht="16.899999999999999" customHeight="1">
      <c r="A14" s="33"/>
      <c r="B14" s="38"/>
      <c r="C14" s="250" t="s">
        <v>95</v>
      </c>
      <c r="D14" s="250" t="s">
        <v>324</v>
      </c>
      <c r="E14" s="16" t="s">
        <v>1</v>
      </c>
      <c r="F14" s="251">
        <v>2.4</v>
      </c>
      <c r="G14" s="33"/>
      <c r="H14" s="38"/>
    </row>
    <row r="15" spans="1:8" s="2" customFormat="1" ht="16.899999999999999" customHeight="1">
      <c r="A15" s="33"/>
      <c r="B15" s="38"/>
      <c r="C15" s="252" t="s">
        <v>475</v>
      </c>
      <c r="D15" s="33"/>
      <c r="E15" s="33"/>
      <c r="F15" s="33"/>
      <c r="G15" s="33"/>
      <c r="H15" s="38"/>
    </row>
    <row r="16" spans="1:8" s="2" customFormat="1" ht="16.899999999999999" customHeight="1">
      <c r="A16" s="33"/>
      <c r="B16" s="38"/>
      <c r="C16" s="250" t="s">
        <v>320</v>
      </c>
      <c r="D16" s="250" t="s">
        <v>321</v>
      </c>
      <c r="E16" s="16" t="s">
        <v>314</v>
      </c>
      <c r="F16" s="251">
        <v>2.4</v>
      </c>
      <c r="G16" s="33"/>
      <c r="H16" s="38"/>
    </row>
    <row r="17" spans="1:8" s="2" customFormat="1" ht="33.75">
      <c r="A17" s="33"/>
      <c r="B17" s="38"/>
      <c r="C17" s="250" t="s">
        <v>351</v>
      </c>
      <c r="D17" s="250" t="s">
        <v>352</v>
      </c>
      <c r="E17" s="16" t="s">
        <v>314</v>
      </c>
      <c r="F17" s="251">
        <v>4.8</v>
      </c>
      <c r="G17" s="33"/>
      <c r="H17" s="38"/>
    </row>
    <row r="18" spans="1:8" s="2" customFormat="1" ht="16.899999999999999" customHeight="1">
      <c r="A18" s="33"/>
      <c r="B18" s="38"/>
      <c r="C18" s="250" t="s">
        <v>379</v>
      </c>
      <c r="D18" s="250" t="s">
        <v>380</v>
      </c>
      <c r="E18" s="16" t="s">
        <v>314</v>
      </c>
      <c r="F18" s="251">
        <v>2.4</v>
      </c>
      <c r="G18" s="33"/>
      <c r="H18" s="38"/>
    </row>
    <row r="19" spans="1:8" s="2" customFormat="1" ht="16.899999999999999" customHeight="1">
      <c r="A19" s="33"/>
      <c r="B19" s="38"/>
      <c r="C19" s="246" t="s">
        <v>383</v>
      </c>
      <c r="D19" s="247" t="s">
        <v>1</v>
      </c>
      <c r="E19" s="248" t="s">
        <v>1</v>
      </c>
      <c r="F19" s="249">
        <v>2.4</v>
      </c>
      <c r="G19" s="33"/>
      <c r="H19" s="38"/>
    </row>
    <row r="20" spans="1:8" s="2" customFormat="1" ht="16.899999999999999" customHeight="1">
      <c r="A20" s="33"/>
      <c r="B20" s="38"/>
      <c r="C20" s="250" t="s">
        <v>383</v>
      </c>
      <c r="D20" s="250" t="s">
        <v>384</v>
      </c>
      <c r="E20" s="16" t="s">
        <v>1</v>
      </c>
      <c r="F20" s="251">
        <v>2.4</v>
      </c>
      <c r="G20" s="33"/>
      <c r="H20" s="38"/>
    </row>
    <row r="21" spans="1:8" s="2" customFormat="1" ht="16.899999999999999" customHeight="1">
      <c r="A21" s="33"/>
      <c r="B21" s="38"/>
      <c r="C21" s="246" t="s">
        <v>476</v>
      </c>
      <c r="D21" s="247" t="s">
        <v>1</v>
      </c>
      <c r="E21" s="248" t="s">
        <v>1</v>
      </c>
      <c r="F21" s="249">
        <v>12</v>
      </c>
      <c r="G21" s="33"/>
      <c r="H21" s="38"/>
    </row>
    <row r="22" spans="1:8" s="2" customFormat="1" ht="16.899999999999999" customHeight="1">
      <c r="A22" s="33"/>
      <c r="B22" s="38"/>
      <c r="C22" s="246" t="s">
        <v>100</v>
      </c>
      <c r="D22" s="247" t="s">
        <v>1</v>
      </c>
      <c r="E22" s="248" t="s">
        <v>1</v>
      </c>
      <c r="F22" s="249">
        <v>1.6E-2</v>
      </c>
      <c r="G22" s="33"/>
      <c r="H22" s="38"/>
    </row>
    <row r="23" spans="1:8" s="2" customFormat="1" ht="22.5">
      <c r="A23" s="33"/>
      <c r="B23" s="38"/>
      <c r="C23" s="250" t="s">
        <v>100</v>
      </c>
      <c r="D23" s="250" t="s">
        <v>195</v>
      </c>
      <c r="E23" s="16" t="s">
        <v>1</v>
      </c>
      <c r="F23" s="251">
        <v>1.6E-2</v>
      </c>
      <c r="G23" s="33"/>
      <c r="H23" s="38"/>
    </row>
    <row r="24" spans="1:8" s="2" customFormat="1" ht="16.899999999999999" customHeight="1">
      <c r="A24" s="33"/>
      <c r="B24" s="38"/>
      <c r="C24" s="252" t="s">
        <v>475</v>
      </c>
      <c r="D24" s="33"/>
      <c r="E24" s="33"/>
      <c r="F24" s="33"/>
      <c r="G24" s="33"/>
      <c r="H24" s="38"/>
    </row>
    <row r="25" spans="1:8" s="2" customFormat="1" ht="16.899999999999999" customHeight="1">
      <c r="A25" s="33"/>
      <c r="B25" s="38"/>
      <c r="C25" s="250" t="s">
        <v>191</v>
      </c>
      <c r="D25" s="250" t="s">
        <v>192</v>
      </c>
      <c r="E25" s="16" t="s">
        <v>187</v>
      </c>
      <c r="F25" s="251">
        <v>1.6E-2</v>
      </c>
      <c r="G25" s="33"/>
      <c r="H25" s="38"/>
    </row>
    <row r="26" spans="1:8" s="2" customFormat="1" ht="16.899999999999999" customHeight="1">
      <c r="A26" s="33"/>
      <c r="B26" s="38"/>
      <c r="C26" s="250" t="s">
        <v>185</v>
      </c>
      <c r="D26" s="250" t="s">
        <v>186</v>
      </c>
      <c r="E26" s="16" t="s">
        <v>187</v>
      </c>
      <c r="F26" s="251">
        <v>1.6E-2</v>
      </c>
      <c r="G26" s="33"/>
      <c r="H26" s="38"/>
    </row>
    <row r="27" spans="1:8" s="2" customFormat="1" ht="16.899999999999999" customHeight="1">
      <c r="A27" s="33"/>
      <c r="B27" s="38"/>
      <c r="C27" s="250" t="s">
        <v>204</v>
      </c>
      <c r="D27" s="250" t="s">
        <v>205</v>
      </c>
      <c r="E27" s="16" t="s">
        <v>199</v>
      </c>
      <c r="F27" s="251">
        <v>4257</v>
      </c>
      <c r="G27" s="33"/>
      <c r="H27" s="38"/>
    </row>
    <row r="28" spans="1:8" s="2" customFormat="1" ht="16.899999999999999" customHeight="1">
      <c r="A28" s="33"/>
      <c r="B28" s="38"/>
      <c r="C28" s="246" t="s">
        <v>477</v>
      </c>
      <c r="D28" s="247" t="s">
        <v>1</v>
      </c>
      <c r="E28" s="248" t="s">
        <v>1</v>
      </c>
      <c r="F28" s="249">
        <v>225.6</v>
      </c>
      <c r="G28" s="33"/>
      <c r="H28" s="38"/>
    </row>
    <row r="29" spans="1:8" s="2" customFormat="1" ht="16.899999999999999" customHeight="1">
      <c r="A29" s="33"/>
      <c r="B29" s="38"/>
      <c r="C29" s="246" t="s">
        <v>478</v>
      </c>
      <c r="D29" s="247" t="s">
        <v>1</v>
      </c>
      <c r="E29" s="248" t="s">
        <v>1</v>
      </c>
      <c r="F29" s="249">
        <v>291.56400000000002</v>
      </c>
      <c r="G29" s="33"/>
      <c r="H29" s="38"/>
    </row>
    <row r="30" spans="1:8" s="2" customFormat="1" ht="16.899999999999999" customHeight="1">
      <c r="A30" s="33"/>
      <c r="B30" s="38"/>
      <c r="C30" s="246" t="s">
        <v>102</v>
      </c>
      <c r="D30" s="247" t="s">
        <v>1</v>
      </c>
      <c r="E30" s="248" t="s">
        <v>1</v>
      </c>
      <c r="F30" s="249">
        <v>285.66800000000001</v>
      </c>
      <c r="G30" s="33"/>
      <c r="H30" s="38"/>
    </row>
    <row r="31" spans="1:8" s="2" customFormat="1" ht="16.899999999999999" customHeight="1">
      <c r="A31" s="33"/>
      <c r="B31" s="38"/>
      <c r="C31" s="250" t="s">
        <v>1</v>
      </c>
      <c r="D31" s="250" t="s">
        <v>169</v>
      </c>
      <c r="E31" s="16" t="s">
        <v>1</v>
      </c>
      <c r="F31" s="251">
        <v>240</v>
      </c>
      <c r="G31" s="33"/>
      <c r="H31" s="38"/>
    </row>
    <row r="32" spans="1:8" s="2" customFormat="1" ht="16.899999999999999" customHeight="1">
      <c r="A32" s="33"/>
      <c r="B32" s="38"/>
      <c r="C32" s="250" t="s">
        <v>1</v>
      </c>
      <c r="D32" s="250" t="s">
        <v>170</v>
      </c>
      <c r="E32" s="16" t="s">
        <v>1</v>
      </c>
      <c r="F32" s="251">
        <v>9.9450000000000003</v>
      </c>
      <c r="G32" s="33"/>
      <c r="H32" s="38"/>
    </row>
    <row r="33" spans="1:8" s="2" customFormat="1" ht="16.899999999999999" customHeight="1">
      <c r="A33" s="33"/>
      <c r="B33" s="38"/>
      <c r="C33" s="250" t="s">
        <v>1</v>
      </c>
      <c r="D33" s="250" t="s">
        <v>171</v>
      </c>
      <c r="E33" s="16" t="s">
        <v>1</v>
      </c>
      <c r="F33" s="251">
        <v>9.5630000000000006</v>
      </c>
      <c r="G33" s="33"/>
      <c r="H33" s="38"/>
    </row>
    <row r="34" spans="1:8" s="2" customFormat="1" ht="16.899999999999999" customHeight="1">
      <c r="A34" s="33"/>
      <c r="B34" s="38"/>
      <c r="C34" s="250" t="s">
        <v>1</v>
      </c>
      <c r="D34" s="250" t="s">
        <v>172</v>
      </c>
      <c r="E34" s="16" t="s">
        <v>1</v>
      </c>
      <c r="F34" s="251">
        <v>26.16</v>
      </c>
      <c r="G34" s="33"/>
      <c r="H34" s="38"/>
    </row>
    <row r="35" spans="1:8" s="2" customFormat="1" ht="16.899999999999999" customHeight="1">
      <c r="A35" s="33"/>
      <c r="B35" s="38"/>
      <c r="C35" s="250" t="s">
        <v>102</v>
      </c>
      <c r="D35" s="250" t="s">
        <v>173</v>
      </c>
      <c r="E35" s="16" t="s">
        <v>1</v>
      </c>
      <c r="F35" s="251">
        <v>285.66800000000001</v>
      </c>
      <c r="G35" s="33"/>
      <c r="H35" s="38"/>
    </row>
    <row r="36" spans="1:8" s="2" customFormat="1" ht="16.899999999999999" customHeight="1">
      <c r="A36" s="33"/>
      <c r="B36" s="38"/>
      <c r="C36" s="252" t="s">
        <v>475</v>
      </c>
      <c r="D36" s="33"/>
      <c r="E36" s="33"/>
      <c r="F36" s="33"/>
      <c r="G36" s="33"/>
      <c r="H36" s="38"/>
    </row>
    <row r="37" spans="1:8" s="2" customFormat="1" ht="16.899999999999999" customHeight="1">
      <c r="A37" s="33"/>
      <c r="B37" s="38"/>
      <c r="C37" s="250" t="s">
        <v>165</v>
      </c>
      <c r="D37" s="250" t="s">
        <v>166</v>
      </c>
      <c r="E37" s="16" t="s">
        <v>155</v>
      </c>
      <c r="F37" s="251">
        <v>285.66800000000001</v>
      </c>
      <c r="G37" s="33"/>
      <c r="H37" s="38"/>
    </row>
    <row r="38" spans="1:8" s="2" customFormat="1" ht="16.899999999999999" customHeight="1">
      <c r="A38" s="33"/>
      <c r="B38" s="38"/>
      <c r="C38" s="250" t="s">
        <v>312</v>
      </c>
      <c r="D38" s="250" t="s">
        <v>313</v>
      </c>
      <c r="E38" s="16" t="s">
        <v>314</v>
      </c>
      <c r="F38" s="251">
        <v>485.63600000000002</v>
      </c>
      <c r="G38" s="33"/>
      <c r="H38" s="38"/>
    </row>
    <row r="39" spans="1:8" s="2" customFormat="1" ht="16.899999999999999" customHeight="1">
      <c r="A39" s="33"/>
      <c r="B39" s="38"/>
      <c r="C39" s="246" t="s">
        <v>430</v>
      </c>
      <c r="D39" s="247" t="s">
        <v>1</v>
      </c>
      <c r="E39" s="248" t="s">
        <v>1</v>
      </c>
      <c r="F39" s="249">
        <v>2.25</v>
      </c>
      <c r="G39" s="33"/>
      <c r="H39" s="38"/>
    </row>
    <row r="40" spans="1:8" s="2" customFormat="1" ht="16.899999999999999" customHeight="1">
      <c r="A40" s="33"/>
      <c r="B40" s="38"/>
      <c r="C40" s="246" t="s">
        <v>479</v>
      </c>
      <c r="D40" s="247" t="s">
        <v>1</v>
      </c>
      <c r="E40" s="248" t="s">
        <v>1</v>
      </c>
      <c r="F40" s="249">
        <v>60.984000000000002</v>
      </c>
      <c r="G40" s="33"/>
      <c r="H40" s="38"/>
    </row>
    <row r="41" spans="1:8" s="2" customFormat="1" ht="16.899999999999999" customHeight="1">
      <c r="A41" s="33"/>
      <c r="B41" s="38"/>
      <c r="C41" s="246" t="s">
        <v>107</v>
      </c>
      <c r="D41" s="247" t="s">
        <v>1</v>
      </c>
      <c r="E41" s="248" t="s">
        <v>1</v>
      </c>
      <c r="F41" s="249">
        <v>4297</v>
      </c>
      <c r="G41" s="33"/>
      <c r="H41" s="38"/>
    </row>
    <row r="42" spans="1:8" s="2" customFormat="1" ht="16.899999999999999" customHeight="1">
      <c r="A42" s="33"/>
      <c r="B42" s="38"/>
      <c r="C42" s="250" t="s">
        <v>107</v>
      </c>
      <c r="D42" s="250" t="s">
        <v>214</v>
      </c>
      <c r="E42" s="16" t="s">
        <v>1</v>
      </c>
      <c r="F42" s="251">
        <v>4297</v>
      </c>
      <c r="G42" s="33"/>
      <c r="H42" s="38"/>
    </row>
    <row r="43" spans="1:8" s="2" customFormat="1" ht="16.899999999999999" customHeight="1">
      <c r="A43" s="33"/>
      <c r="B43" s="38"/>
      <c r="C43" s="252" t="s">
        <v>475</v>
      </c>
      <c r="D43" s="33"/>
      <c r="E43" s="33"/>
      <c r="F43" s="33"/>
      <c r="G43" s="33"/>
      <c r="H43" s="38"/>
    </row>
    <row r="44" spans="1:8" s="2" customFormat="1" ht="16.899999999999999" customHeight="1">
      <c r="A44" s="33"/>
      <c r="B44" s="38"/>
      <c r="C44" s="250" t="s">
        <v>210</v>
      </c>
      <c r="D44" s="250" t="s">
        <v>211</v>
      </c>
      <c r="E44" s="16" t="s">
        <v>199</v>
      </c>
      <c r="F44" s="251">
        <v>4297</v>
      </c>
      <c r="G44" s="33"/>
      <c r="H44" s="38"/>
    </row>
    <row r="45" spans="1:8" s="2" customFormat="1" ht="16.899999999999999" customHeight="1">
      <c r="A45" s="33"/>
      <c r="B45" s="38"/>
      <c r="C45" s="250" t="s">
        <v>204</v>
      </c>
      <c r="D45" s="250" t="s">
        <v>205</v>
      </c>
      <c r="E45" s="16" t="s">
        <v>199</v>
      </c>
      <c r="F45" s="251">
        <v>4257</v>
      </c>
      <c r="G45" s="33"/>
      <c r="H45" s="38"/>
    </row>
    <row r="46" spans="1:8" s="2" customFormat="1" ht="16.899999999999999" customHeight="1">
      <c r="A46" s="33"/>
      <c r="B46" s="38"/>
      <c r="C46" s="250" t="s">
        <v>362</v>
      </c>
      <c r="D46" s="250" t="s">
        <v>363</v>
      </c>
      <c r="E46" s="16" t="s">
        <v>314</v>
      </c>
      <c r="F46" s="251">
        <v>244.69</v>
      </c>
      <c r="G46" s="33"/>
      <c r="H46" s="38"/>
    </row>
    <row r="47" spans="1:8" s="2" customFormat="1" ht="16.899999999999999" customHeight="1">
      <c r="A47" s="33"/>
      <c r="B47" s="38"/>
      <c r="C47" s="246" t="s">
        <v>104</v>
      </c>
      <c r="D47" s="247" t="s">
        <v>1</v>
      </c>
      <c r="E47" s="248" t="s">
        <v>1</v>
      </c>
      <c r="F47" s="249">
        <v>8</v>
      </c>
      <c r="G47" s="33"/>
      <c r="H47" s="38"/>
    </row>
    <row r="48" spans="1:8" s="2" customFormat="1" ht="16.899999999999999" customHeight="1">
      <c r="A48" s="33"/>
      <c r="B48" s="38"/>
      <c r="C48" s="250" t="s">
        <v>104</v>
      </c>
      <c r="D48" s="250" t="s">
        <v>202</v>
      </c>
      <c r="E48" s="16" t="s">
        <v>1</v>
      </c>
      <c r="F48" s="251">
        <v>8</v>
      </c>
      <c r="G48" s="33"/>
      <c r="H48" s="38"/>
    </row>
    <row r="49" spans="1:8" s="2" customFormat="1" ht="16.899999999999999" customHeight="1">
      <c r="A49" s="33"/>
      <c r="B49" s="38"/>
      <c r="C49" s="252" t="s">
        <v>475</v>
      </c>
      <c r="D49" s="33"/>
      <c r="E49" s="33"/>
      <c r="F49" s="33"/>
      <c r="G49" s="33"/>
      <c r="H49" s="38"/>
    </row>
    <row r="50" spans="1:8" s="2" customFormat="1" ht="16.899999999999999" customHeight="1">
      <c r="A50" s="33"/>
      <c r="B50" s="38"/>
      <c r="C50" s="250" t="s">
        <v>197</v>
      </c>
      <c r="D50" s="250" t="s">
        <v>198</v>
      </c>
      <c r="E50" s="16" t="s">
        <v>199</v>
      </c>
      <c r="F50" s="251">
        <v>8</v>
      </c>
      <c r="G50" s="33"/>
      <c r="H50" s="38"/>
    </row>
    <row r="51" spans="1:8" s="2" customFormat="1" ht="16.899999999999999" customHeight="1">
      <c r="A51" s="33"/>
      <c r="B51" s="38"/>
      <c r="C51" s="250" t="s">
        <v>204</v>
      </c>
      <c r="D51" s="250" t="s">
        <v>205</v>
      </c>
      <c r="E51" s="16" t="s">
        <v>199</v>
      </c>
      <c r="F51" s="251">
        <v>4257</v>
      </c>
      <c r="G51" s="33"/>
      <c r="H51" s="38"/>
    </row>
    <row r="52" spans="1:8" s="2" customFormat="1" ht="16.899999999999999" customHeight="1">
      <c r="A52" s="33"/>
      <c r="B52" s="38"/>
      <c r="C52" s="246" t="s">
        <v>387</v>
      </c>
      <c r="D52" s="247" t="s">
        <v>1</v>
      </c>
      <c r="E52" s="248" t="s">
        <v>1</v>
      </c>
      <c r="F52" s="249">
        <v>3772</v>
      </c>
      <c r="G52" s="33"/>
      <c r="H52" s="38"/>
    </row>
    <row r="53" spans="1:8" s="2" customFormat="1" ht="16.899999999999999" customHeight="1">
      <c r="A53" s="33"/>
      <c r="B53" s="38"/>
      <c r="C53" s="250" t="s">
        <v>387</v>
      </c>
      <c r="D53" s="250" t="s">
        <v>480</v>
      </c>
      <c r="E53" s="16" t="s">
        <v>1</v>
      </c>
      <c r="F53" s="251">
        <v>3772</v>
      </c>
      <c r="G53" s="33"/>
      <c r="H53" s="38"/>
    </row>
    <row r="54" spans="1:8" s="2" customFormat="1" ht="16.899999999999999" customHeight="1">
      <c r="A54" s="33"/>
      <c r="B54" s="38"/>
      <c r="C54" s="246" t="s">
        <v>481</v>
      </c>
      <c r="D54" s="247" t="s">
        <v>1</v>
      </c>
      <c r="E54" s="248" t="s">
        <v>1</v>
      </c>
      <c r="F54" s="249">
        <v>7</v>
      </c>
      <c r="G54" s="33"/>
      <c r="H54" s="38"/>
    </row>
    <row r="55" spans="1:8" s="2" customFormat="1" ht="16.899999999999999" customHeight="1">
      <c r="A55" s="33"/>
      <c r="B55" s="38"/>
      <c r="C55" s="250" t="s">
        <v>481</v>
      </c>
      <c r="D55" s="250" t="s">
        <v>184</v>
      </c>
      <c r="E55" s="16" t="s">
        <v>1</v>
      </c>
      <c r="F55" s="251">
        <v>7</v>
      </c>
      <c r="G55" s="33"/>
      <c r="H55" s="38"/>
    </row>
    <row r="56" spans="1:8" s="2" customFormat="1" ht="16.899999999999999" customHeight="1">
      <c r="A56" s="33"/>
      <c r="B56" s="38"/>
      <c r="C56" s="246" t="s">
        <v>93</v>
      </c>
      <c r="D56" s="247" t="s">
        <v>1</v>
      </c>
      <c r="E56" s="248" t="s">
        <v>1</v>
      </c>
      <c r="F56" s="249">
        <v>42</v>
      </c>
      <c r="G56" s="33"/>
      <c r="H56" s="38"/>
    </row>
    <row r="57" spans="1:8" s="2" customFormat="1" ht="16.899999999999999" customHeight="1">
      <c r="A57" s="33"/>
      <c r="B57" s="38"/>
      <c r="C57" s="250" t="s">
        <v>93</v>
      </c>
      <c r="D57" s="250" t="s">
        <v>94</v>
      </c>
      <c r="E57" s="16" t="s">
        <v>1</v>
      </c>
      <c r="F57" s="251">
        <v>42</v>
      </c>
      <c r="G57" s="33"/>
      <c r="H57" s="38"/>
    </row>
    <row r="58" spans="1:8" s="2" customFormat="1" ht="16.899999999999999" customHeight="1">
      <c r="A58" s="33"/>
      <c r="B58" s="38"/>
      <c r="C58" s="252" t="s">
        <v>475</v>
      </c>
      <c r="D58" s="33"/>
      <c r="E58" s="33"/>
      <c r="F58" s="33"/>
      <c r="G58" s="33"/>
      <c r="H58" s="38"/>
    </row>
    <row r="59" spans="1:8" s="2" customFormat="1" ht="16.899999999999999" customHeight="1">
      <c r="A59" s="33"/>
      <c r="B59" s="38"/>
      <c r="C59" s="250" t="s">
        <v>238</v>
      </c>
      <c r="D59" s="250" t="s">
        <v>239</v>
      </c>
      <c r="E59" s="16" t="s">
        <v>93</v>
      </c>
      <c r="F59" s="251">
        <v>42</v>
      </c>
      <c r="G59" s="33"/>
      <c r="H59" s="38"/>
    </row>
    <row r="60" spans="1:8" s="2" customFormat="1" ht="16.899999999999999" customHeight="1">
      <c r="A60" s="33"/>
      <c r="B60" s="38"/>
      <c r="C60" s="250" t="s">
        <v>221</v>
      </c>
      <c r="D60" s="250" t="s">
        <v>222</v>
      </c>
      <c r="E60" s="16" t="s">
        <v>176</v>
      </c>
      <c r="F60" s="251">
        <v>84</v>
      </c>
      <c r="G60" s="33"/>
      <c r="H60" s="38"/>
    </row>
    <row r="61" spans="1:8" s="2" customFormat="1" ht="16.899999999999999" customHeight="1">
      <c r="A61" s="33"/>
      <c r="B61" s="38"/>
      <c r="C61" s="250" t="s">
        <v>227</v>
      </c>
      <c r="D61" s="250" t="s">
        <v>228</v>
      </c>
      <c r="E61" s="16" t="s">
        <v>176</v>
      </c>
      <c r="F61" s="251">
        <v>168</v>
      </c>
      <c r="G61" s="33"/>
      <c r="H61" s="38"/>
    </row>
    <row r="62" spans="1:8" s="2" customFormat="1" ht="16.899999999999999" customHeight="1">
      <c r="A62" s="33"/>
      <c r="B62" s="38"/>
      <c r="C62" s="250" t="s">
        <v>233</v>
      </c>
      <c r="D62" s="250" t="s">
        <v>234</v>
      </c>
      <c r="E62" s="16" t="s">
        <v>93</v>
      </c>
      <c r="F62" s="251">
        <v>42</v>
      </c>
      <c r="G62" s="33"/>
      <c r="H62" s="38"/>
    </row>
    <row r="63" spans="1:8" s="2" customFormat="1" ht="16.899999999999999" customHeight="1">
      <c r="A63" s="33"/>
      <c r="B63" s="38"/>
      <c r="C63" s="250" t="s">
        <v>341</v>
      </c>
      <c r="D63" s="250" t="s">
        <v>342</v>
      </c>
      <c r="E63" s="16" t="s">
        <v>176</v>
      </c>
      <c r="F63" s="251">
        <v>42</v>
      </c>
      <c r="G63" s="33"/>
      <c r="H63" s="38"/>
    </row>
    <row r="64" spans="1:8" s="2" customFormat="1" ht="16.899999999999999" customHeight="1">
      <c r="A64" s="33"/>
      <c r="B64" s="38"/>
      <c r="C64" s="246" t="s">
        <v>98</v>
      </c>
      <c r="D64" s="247" t="s">
        <v>1</v>
      </c>
      <c r="E64" s="248" t="s">
        <v>1</v>
      </c>
      <c r="F64" s="249">
        <v>485.63600000000002</v>
      </c>
      <c r="G64" s="33"/>
      <c r="H64" s="38"/>
    </row>
    <row r="65" spans="1:8" s="2" customFormat="1" ht="16.899999999999999" customHeight="1">
      <c r="A65" s="33"/>
      <c r="B65" s="38"/>
      <c r="C65" s="250" t="s">
        <v>98</v>
      </c>
      <c r="D65" s="250" t="s">
        <v>318</v>
      </c>
      <c r="E65" s="16" t="s">
        <v>1</v>
      </c>
      <c r="F65" s="251">
        <v>485.63600000000002</v>
      </c>
      <c r="G65" s="33"/>
      <c r="H65" s="38"/>
    </row>
    <row r="66" spans="1:8" s="2" customFormat="1" ht="16.899999999999999" customHeight="1">
      <c r="A66" s="33"/>
      <c r="B66" s="38"/>
      <c r="C66" s="252" t="s">
        <v>475</v>
      </c>
      <c r="D66" s="33"/>
      <c r="E66" s="33"/>
      <c r="F66" s="33"/>
      <c r="G66" s="33"/>
      <c r="H66" s="38"/>
    </row>
    <row r="67" spans="1:8" s="2" customFormat="1" ht="16.899999999999999" customHeight="1">
      <c r="A67" s="33"/>
      <c r="B67" s="38"/>
      <c r="C67" s="250" t="s">
        <v>312</v>
      </c>
      <c r="D67" s="250" t="s">
        <v>313</v>
      </c>
      <c r="E67" s="16" t="s">
        <v>314</v>
      </c>
      <c r="F67" s="251">
        <v>485.63600000000002</v>
      </c>
      <c r="G67" s="33"/>
      <c r="H67" s="38"/>
    </row>
    <row r="68" spans="1:8" s="2" customFormat="1" ht="22.5">
      <c r="A68" s="33"/>
      <c r="B68" s="38"/>
      <c r="C68" s="250" t="s">
        <v>357</v>
      </c>
      <c r="D68" s="250" t="s">
        <v>358</v>
      </c>
      <c r="E68" s="16" t="s">
        <v>314</v>
      </c>
      <c r="F68" s="251">
        <v>485.63600000000002</v>
      </c>
      <c r="G68" s="33"/>
      <c r="H68" s="38"/>
    </row>
    <row r="69" spans="1:8" s="2" customFormat="1" ht="16.899999999999999" customHeight="1">
      <c r="A69" s="33"/>
      <c r="B69" s="38"/>
      <c r="C69" s="246" t="s">
        <v>112</v>
      </c>
      <c r="D69" s="247" t="s">
        <v>1</v>
      </c>
      <c r="E69" s="248" t="s">
        <v>1</v>
      </c>
      <c r="F69" s="249">
        <v>9.5630000000000006</v>
      </c>
      <c r="G69" s="33"/>
      <c r="H69" s="38"/>
    </row>
    <row r="70" spans="1:8" s="2" customFormat="1" ht="16.899999999999999" customHeight="1">
      <c r="A70" s="33"/>
      <c r="B70" s="38"/>
      <c r="C70" s="250" t="s">
        <v>112</v>
      </c>
      <c r="D70" s="250" t="s">
        <v>158</v>
      </c>
      <c r="E70" s="16" t="s">
        <v>1</v>
      </c>
      <c r="F70" s="251">
        <v>9.5630000000000006</v>
      </c>
      <c r="G70" s="33"/>
      <c r="H70" s="38"/>
    </row>
    <row r="71" spans="1:8" s="2" customFormat="1" ht="16.899999999999999" customHeight="1">
      <c r="A71" s="33"/>
      <c r="B71" s="38"/>
      <c r="C71" s="252" t="s">
        <v>475</v>
      </c>
      <c r="D71" s="33"/>
      <c r="E71" s="33"/>
      <c r="F71" s="33"/>
      <c r="G71" s="33"/>
      <c r="H71" s="38"/>
    </row>
    <row r="72" spans="1:8" s="2" customFormat="1" ht="16.899999999999999" customHeight="1">
      <c r="A72" s="33"/>
      <c r="B72" s="38"/>
      <c r="C72" s="250" t="s">
        <v>153</v>
      </c>
      <c r="D72" s="250" t="s">
        <v>154</v>
      </c>
      <c r="E72" s="16" t="s">
        <v>155</v>
      </c>
      <c r="F72" s="251">
        <v>9.5630000000000006</v>
      </c>
      <c r="G72" s="33"/>
      <c r="H72" s="38"/>
    </row>
    <row r="73" spans="1:8" s="2" customFormat="1" ht="16.899999999999999" customHeight="1">
      <c r="A73" s="33"/>
      <c r="B73" s="38"/>
      <c r="C73" s="250" t="s">
        <v>165</v>
      </c>
      <c r="D73" s="250" t="s">
        <v>166</v>
      </c>
      <c r="E73" s="16" t="s">
        <v>155</v>
      </c>
      <c r="F73" s="251">
        <v>285.66800000000001</v>
      </c>
      <c r="G73" s="33"/>
      <c r="H73" s="38"/>
    </row>
    <row r="74" spans="1:8" s="2" customFormat="1" ht="16.899999999999999" customHeight="1">
      <c r="A74" s="33"/>
      <c r="B74" s="38"/>
      <c r="C74" s="246" t="s">
        <v>110</v>
      </c>
      <c r="D74" s="247" t="s">
        <v>1</v>
      </c>
      <c r="E74" s="248" t="s">
        <v>1</v>
      </c>
      <c r="F74" s="249">
        <v>26.16</v>
      </c>
      <c r="G74" s="33"/>
      <c r="H74" s="38"/>
    </row>
    <row r="75" spans="1:8" s="2" customFormat="1" ht="16.899999999999999" customHeight="1">
      <c r="A75" s="33"/>
      <c r="B75" s="38"/>
      <c r="C75" s="250" t="s">
        <v>110</v>
      </c>
      <c r="D75" s="250" t="s">
        <v>164</v>
      </c>
      <c r="E75" s="16" t="s">
        <v>1</v>
      </c>
      <c r="F75" s="251">
        <v>26.16</v>
      </c>
      <c r="G75" s="33"/>
      <c r="H75" s="38"/>
    </row>
    <row r="76" spans="1:8" s="2" customFormat="1" ht="16.899999999999999" customHeight="1">
      <c r="A76" s="33"/>
      <c r="B76" s="38"/>
      <c r="C76" s="252" t="s">
        <v>475</v>
      </c>
      <c r="D76" s="33"/>
      <c r="E76" s="33"/>
      <c r="F76" s="33"/>
      <c r="G76" s="33"/>
      <c r="H76" s="38"/>
    </row>
    <row r="77" spans="1:8" s="2" customFormat="1" ht="22.5">
      <c r="A77" s="33"/>
      <c r="B77" s="38"/>
      <c r="C77" s="250" t="s">
        <v>160</v>
      </c>
      <c r="D77" s="250" t="s">
        <v>161</v>
      </c>
      <c r="E77" s="16" t="s">
        <v>155</v>
      </c>
      <c r="F77" s="251">
        <v>26.16</v>
      </c>
      <c r="G77" s="33"/>
      <c r="H77" s="38"/>
    </row>
    <row r="78" spans="1:8" s="2" customFormat="1" ht="16.899999999999999" customHeight="1">
      <c r="A78" s="33"/>
      <c r="B78" s="38"/>
      <c r="C78" s="250" t="s">
        <v>165</v>
      </c>
      <c r="D78" s="250" t="s">
        <v>166</v>
      </c>
      <c r="E78" s="16" t="s">
        <v>155</v>
      </c>
      <c r="F78" s="251">
        <v>285.66800000000001</v>
      </c>
      <c r="G78" s="33"/>
      <c r="H78" s="38"/>
    </row>
    <row r="79" spans="1:8" s="2" customFormat="1" ht="16.899999999999999" customHeight="1">
      <c r="A79" s="33"/>
      <c r="B79" s="38"/>
      <c r="C79" s="246" t="s">
        <v>482</v>
      </c>
      <c r="D79" s="247" t="s">
        <v>1</v>
      </c>
      <c r="E79" s="248" t="s">
        <v>1</v>
      </c>
      <c r="F79" s="249">
        <v>12</v>
      </c>
      <c r="G79" s="33"/>
      <c r="H79" s="38"/>
    </row>
    <row r="80" spans="1:8" s="2" customFormat="1" ht="26.45" customHeight="1">
      <c r="A80" s="33"/>
      <c r="B80" s="38"/>
      <c r="C80" s="245" t="s">
        <v>483</v>
      </c>
      <c r="D80" s="245" t="s">
        <v>89</v>
      </c>
      <c r="E80" s="33"/>
      <c r="F80" s="33"/>
      <c r="G80" s="33"/>
      <c r="H80" s="38"/>
    </row>
    <row r="81" spans="1:8" s="2" customFormat="1" ht="16.899999999999999" customHeight="1">
      <c r="A81" s="33"/>
      <c r="B81" s="38"/>
      <c r="C81" s="246" t="s">
        <v>95</v>
      </c>
      <c r="D81" s="247" t="s">
        <v>1</v>
      </c>
      <c r="E81" s="248" t="s">
        <v>1</v>
      </c>
      <c r="F81" s="249">
        <v>2.88</v>
      </c>
      <c r="G81" s="33"/>
      <c r="H81" s="38"/>
    </row>
    <row r="82" spans="1:8" s="2" customFormat="1" ht="16.899999999999999" customHeight="1">
      <c r="A82" s="33"/>
      <c r="B82" s="38"/>
      <c r="C82" s="246" t="s">
        <v>484</v>
      </c>
      <c r="D82" s="247" t="s">
        <v>1</v>
      </c>
      <c r="E82" s="248" t="s">
        <v>1</v>
      </c>
      <c r="F82" s="249">
        <v>8.64</v>
      </c>
      <c r="G82" s="33"/>
      <c r="H82" s="38"/>
    </row>
    <row r="83" spans="1:8" s="2" customFormat="1" ht="16.899999999999999" customHeight="1">
      <c r="A83" s="33"/>
      <c r="B83" s="38"/>
      <c r="C83" s="250" t="s">
        <v>484</v>
      </c>
      <c r="D83" s="250" t="s">
        <v>485</v>
      </c>
      <c r="E83" s="16" t="s">
        <v>1</v>
      </c>
      <c r="F83" s="251">
        <v>8.64</v>
      </c>
      <c r="G83" s="33"/>
      <c r="H83" s="38"/>
    </row>
    <row r="84" spans="1:8" s="2" customFormat="1" ht="16.899999999999999" customHeight="1">
      <c r="A84" s="33"/>
      <c r="B84" s="38"/>
      <c r="C84" s="246" t="s">
        <v>383</v>
      </c>
      <c r="D84" s="247" t="s">
        <v>1</v>
      </c>
      <c r="E84" s="248" t="s">
        <v>1</v>
      </c>
      <c r="F84" s="249">
        <v>2.88</v>
      </c>
      <c r="G84" s="33"/>
      <c r="H84" s="38"/>
    </row>
    <row r="85" spans="1:8" s="2" customFormat="1" ht="16.899999999999999" customHeight="1">
      <c r="A85" s="33"/>
      <c r="B85" s="38"/>
      <c r="C85" s="250" t="s">
        <v>383</v>
      </c>
      <c r="D85" s="250" t="s">
        <v>486</v>
      </c>
      <c r="E85" s="16" t="s">
        <v>1</v>
      </c>
      <c r="F85" s="251">
        <v>2.88</v>
      </c>
      <c r="G85" s="33"/>
      <c r="H85" s="38"/>
    </row>
    <row r="86" spans="1:8" s="2" customFormat="1" ht="16.899999999999999" customHeight="1">
      <c r="A86" s="33"/>
      <c r="B86" s="38"/>
      <c r="C86" s="246" t="s">
        <v>487</v>
      </c>
      <c r="D86" s="247" t="s">
        <v>1</v>
      </c>
      <c r="E86" s="248" t="s">
        <v>1</v>
      </c>
      <c r="F86" s="249">
        <v>8.64</v>
      </c>
      <c r="G86" s="33"/>
      <c r="H86" s="38"/>
    </row>
    <row r="87" spans="1:8" s="2" customFormat="1" ht="16.899999999999999" customHeight="1">
      <c r="A87" s="33"/>
      <c r="B87" s="38"/>
      <c r="C87" s="250" t="s">
        <v>487</v>
      </c>
      <c r="D87" s="250" t="s">
        <v>484</v>
      </c>
      <c r="E87" s="16" t="s">
        <v>1</v>
      </c>
      <c r="F87" s="251">
        <v>8.64</v>
      </c>
      <c r="G87" s="33"/>
      <c r="H87" s="38"/>
    </row>
    <row r="88" spans="1:8" s="2" customFormat="1" ht="16.899999999999999" customHeight="1">
      <c r="A88" s="33"/>
      <c r="B88" s="38"/>
      <c r="C88" s="246" t="s">
        <v>476</v>
      </c>
      <c r="D88" s="247" t="s">
        <v>1</v>
      </c>
      <c r="E88" s="248" t="s">
        <v>1</v>
      </c>
      <c r="F88" s="249">
        <v>12</v>
      </c>
      <c r="G88" s="33"/>
      <c r="H88" s="38"/>
    </row>
    <row r="89" spans="1:8" s="2" customFormat="1" ht="16.899999999999999" customHeight="1">
      <c r="A89" s="33"/>
      <c r="B89" s="38"/>
      <c r="C89" s="250" t="s">
        <v>476</v>
      </c>
      <c r="D89" s="250" t="s">
        <v>488</v>
      </c>
      <c r="E89" s="16" t="s">
        <v>1</v>
      </c>
      <c r="F89" s="251">
        <v>12</v>
      </c>
      <c r="G89" s="33"/>
      <c r="H89" s="38"/>
    </row>
    <row r="90" spans="1:8" s="2" customFormat="1" ht="16.899999999999999" customHeight="1">
      <c r="A90" s="33"/>
      <c r="B90" s="38"/>
      <c r="C90" s="246" t="s">
        <v>100</v>
      </c>
      <c r="D90" s="247" t="s">
        <v>1</v>
      </c>
      <c r="E90" s="248" t="s">
        <v>1</v>
      </c>
      <c r="F90" s="249">
        <v>1.7000000000000001E-2</v>
      </c>
      <c r="G90" s="33"/>
      <c r="H90" s="38"/>
    </row>
    <row r="91" spans="1:8" s="2" customFormat="1" ht="16.899999999999999" customHeight="1">
      <c r="A91" s="33"/>
      <c r="B91" s="38"/>
      <c r="C91" s="250" t="s">
        <v>100</v>
      </c>
      <c r="D91" s="250" t="s">
        <v>410</v>
      </c>
      <c r="E91" s="16" t="s">
        <v>1</v>
      </c>
      <c r="F91" s="251">
        <v>1.7000000000000001E-2</v>
      </c>
      <c r="G91" s="33"/>
      <c r="H91" s="38"/>
    </row>
    <row r="92" spans="1:8" s="2" customFormat="1" ht="16.899999999999999" customHeight="1">
      <c r="A92" s="33"/>
      <c r="B92" s="38"/>
      <c r="C92" s="252" t="s">
        <v>475</v>
      </c>
      <c r="D92" s="33"/>
      <c r="E92" s="33"/>
      <c r="F92" s="33"/>
      <c r="G92" s="33"/>
      <c r="H92" s="38"/>
    </row>
    <row r="93" spans="1:8" s="2" customFormat="1" ht="16.899999999999999" customHeight="1">
      <c r="A93" s="33"/>
      <c r="B93" s="38"/>
      <c r="C93" s="250" t="s">
        <v>191</v>
      </c>
      <c r="D93" s="250" t="s">
        <v>192</v>
      </c>
      <c r="E93" s="16" t="s">
        <v>187</v>
      </c>
      <c r="F93" s="251">
        <v>1.7000000000000001E-2</v>
      </c>
      <c r="G93" s="33"/>
      <c r="H93" s="38"/>
    </row>
    <row r="94" spans="1:8" s="2" customFormat="1" ht="16.899999999999999" customHeight="1">
      <c r="A94" s="33"/>
      <c r="B94" s="38"/>
      <c r="C94" s="250" t="s">
        <v>185</v>
      </c>
      <c r="D94" s="250" t="s">
        <v>186</v>
      </c>
      <c r="E94" s="16" t="s">
        <v>187</v>
      </c>
      <c r="F94" s="251">
        <v>1.7000000000000001E-2</v>
      </c>
      <c r="G94" s="33"/>
      <c r="H94" s="38"/>
    </row>
    <row r="95" spans="1:8" s="2" customFormat="1" ht="16.899999999999999" customHeight="1">
      <c r="A95" s="33"/>
      <c r="B95" s="38"/>
      <c r="C95" s="250" t="s">
        <v>204</v>
      </c>
      <c r="D95" s="250" t="s">
        <v>205</v>
      </c>
      <c r="E95" s="16" t="s">
        <v>199</v>
      </c>
      <c r="F95" s="251">
        <v>514</v>
      </c>
      <c r="G95" s="33"/>
      <c r="H95" s="38"/>
    </row>
    <row r="96" spans="1:8" s="2" customFormat="1" ht="16.899999999999999" customHeight="1">
      <c r="A96" s="33"/>
      <c r="B96" s="38"/>
      <c r="C96" s="246" t="s">
        <v>477</v>
      </c>
      <c r="D96" s="247" t="s">
        <v>1</v>
      </c>
      <c r="E96" s="248" t="s">
        <v>1</v>
      </c>
      <c r="F96" s="249">
        <v>225.6</v>
      </c>
      <c r="G96" s="33"/>
      <c r="H96" s="38"/>
    </row>
    <row r="97" spans="1:8" s="2" customFormat="1" ht="16.899999999999999" customHeight="1">
      <c r="A97" s="33"/>
      <c r="B97" s="38"/>
      <c r="C97" s="250" t="s">
        <v>1</v>
      </c>
      <c r="D97" s="250" t="s">
        <v>489</v>
      </c>
      <c r="E97" s="16" t="s">
        <v>1</v>
      </c>
      <c r="F97" s="251">
        <v>43.6</v>
      </c>
      <c r="G97" s="33"/>
      <c r="H97" s="38"/>
    </row>
    <row r="98" spans="1:8" s="2" customFormat="1" ht="16.899999999999999" customHeight="1">
      <c r="A98" s="33"/>
      <c r="B98" s="38"/>
      <c r="C98" s="250" t="s">
        <v>1</v>
      </c>
      <c r="D98" s="250" t="s">
        <v>490</v>
      </c>
      <c r="E98" s="16" t="s">
        <v>1</v>
      </c>
      <c r="F98" s="251">
        <v>182</v>
      </c>
      <c r="G98" s="33"/>
      <c r="H98" s="38"/>
    </row>
    <row r="99" spans="1:8" s="2" customFormat="1" ht="16.899999999999999" customHeight="1">
      <c r="A99" s="33"/>
      <c r="B99" s="38"/>
      <c r="C99" s="250" t="s">
        <v>477</v>
      </c>
      <c r="D99" s="250" t="s">
        <v>173</v>
      </c>
      <c r="E99" s="16" t="s">
        <v>1</v>
      </c>
      <c r="F99" s="251">
        <v>225.6</v>
      </c>
      <c r="G99" s="33"/>
      <c r="H99" s="38"/>
    </row>
    <row r="100" spans="1:8" s="2" customFormat="1" ht="16.899999999999999" customHeight="1">
      <c r="A100" s="33"/>
      <c r="B100" s="38"/>
      <c r="C100" s="246" t="s">
        <v>478</v>
      </c>
      <c r="D100" s="247" t="s">
        <v>1</v>
      </c>
      <c r="E100" s="248" t="s">
        <v>1</v>
      </c>
      <c r="F100" s="249">
        <v>291.56400000000002</v>
      </c>
      <c r="G100" s="33"/>
      <c r="H100" s="38"/>
    </row>
    <row r="101" spans="1:8" s="2" customFormat="1" ht="16.899999999999999" customHeight="1">
      <c r="A101" s="33"/>
      <c r="B101" s="38"/>
      <c r="C101" s="250" t="s">
        <v>478</v>
      </c>
      <c r="D101" s="250" t="s">
        <v>491</v>
      </c>
      <c r="E101" s="16" t="s">
        <v>1</v>
      </c>
      <c r="F101" s="251">
        <v>291.56400000000002</v>
      </c>
      <c r="G101" s="33"/>
      <c r="H101" s="38"/>
    </row>
    <row r="102" spans="1:8" s="2" customFormat="1" ht="16.899999999999999" customHeight="1">
      <c r="A102" s="33"/>
      <c r="B102" s="38"/>
      <c r="C102" s="246" t="s">
        <v>102</v>
      </c>
      <c r="D102" s="247" t="s">
        <v>1</v>
      </c>
      <c r="E102" s="248" t="s">
        <v>1</v>
      </c>
      <c r="F102" s="249">
        <v>60.54</v>
      </c>
      <c r="G102" s="33"/>
      <c r="H102" s="38"/>
    </row>
    <row r="103" spans="1:8" s="2" customFormat="1" ht="16.899999999999999" customHeight="1">
      <c r="A103" s="33"/>
      <c r="B103" s="38"/>
      <c r="C103" s="250" t="s">
        <v>1</v>
      </c>
      <c r="D103" s="250" t="s">
        <v>404</v>
      </c>
      <c r="E103" s="16" t="s">
        <v>1</v>
      </c>
      <c r="F103" s="251">
        <v>30</v>
      </c>
      <c r="G103" s="33"/>
      <c r="H103" s="38"/>
    </row>
    <row r="104" spans="1:8" s="2" customFormat="1" ht="16.899999999999999" customHeight="1">
      <c r="A104" s="33"/>
      <c r="B104" s="38"/>
      <c r="C104" s="250" t="s">
        <v>1</v>
      </c>
      <c r="D104" s="250" t="s">
        <v>405</v>
      </c>
      <c r="E104" s="16" t="s">
        <v>1</v>
      </c>
      <c r="F104" s="251">
        <v>30.54</v>
      </c>
      <c r="G104" s="33"/>
      <c r="H104" s="38"/>
    </row>
    <row r="105" spans="1:8" s="2" customFormat="1" ht="16.899999999999999" customHeight="1">
      <c r="A105" s="33"/>
      <c r="B105" s="38"/>
      <c r="C105" s="250" t="s">
        <v>102</v>
      </c>
      <c r="D105" s="250" t="s">
        <v>173</v>
      </c>
      <c r="E105" s="16" t="s">
        <v>1</v>
      </c>
      <c r="F105" s="251">
        <v>60.54</v>
      </c>
      <c r="G105" s="33"/>
      <c r="H105" s="38"/>
    </row>
    <row r="106" spans="1:8" s="2" customFormat="1" ht="16.899999999999999" customHeight="1">
      <c r="A106" s="33"/>
      <c r="B106" s="38"/>
      <c r="C106" s="252" t="s">
        <v>475</v>
      </c>
      <c r="D106" s="33"/>
      <c r="E106" s="33"/>
      <c r="F106" s="33"/>
      <c r="G106" s="33"/>
      <c r="H106" s="38"/>
    </row>
    <row r="107" spans="1:8" s="2" customFormat="1" ht="16.899999999999999" customHeight="1">
      <c r="A107" s="33"/>
      <c r="B107" s="38"/>
      <c r="C107" s="250" t="s">
        <v>165</v>
      </c>
      <c r="D107" s="250" t="s">
        <v>166</v>
      </c>
      <c r="E107" s="16" t="s">
        <v>155</v>
      </c>
      <c r="F107" s="251">
        <v>60.54</v>
      </c>
      <c r="G107" s="33"/>
      <c r="H107" s="38"/>
    </row>
    <row r="108" spans="1:8" s="2" customFormat="1" ht="16.899999999999999" customHeight="1">
      <c r="A108" s="33"/>
      <c r="B108" s="38"/>
      <c r="C108" s="250" t="s">
        <v>312</v>
      </c>
      <c r="D108" s="250" t="s">
        <v>313</v>
      </c>
      <c r="E108" s="16" t="s">
        <v>314</v>
      </c>
      <c r="F108" s="251">
        <v>102.91800000000001</v>
      </c>
      <c r="G108" s="33"/>
      <c r="H108" s="38"/>
    </row>
    <row r="109" spans="1:8" s="2" customFormat="1" ht="16.899999999999999" customHeight="1">
      <c r="A109" s="33"/>
      <c r="B109" s="38"/>
      <c r="C109" s="246" t="s">
        <v>266</v>
      </c>
      <c r="D109" s="247" t="s">
        <v>1</v>
      </c>
      <c r="E109" s="248" t="s">
        <v>1</v>
      </c>
      <c r="F109" s="249">
        <v>2.1349999999999998</v>
      </c>
      <c r="G109" s="33"/>
      <c r="H109" s="38"/>
    </row>
    <row r="110" spans="1:8" s="2" customFormat="1" ht="16.899999999999999" customHeight="1">
      <c r="A110" s="33"/>
      <c r="B110" s="38"/>
      <c r="C110" s="250" t="s">
        <v>266</v>
      </c>
      <c r="D110" s="250" t="s">
        <v>492</v>
      </c>
      <c r="E110" s="16" t="s">
        <v>1</v>
      </c>
      <c r="F110" s="251">
        <v>2.1349999999999998</v>
      </c>
      <c r="G110" s="33"/>
      <c r="H110" s="38"/>
    </row>
    <row r="111" spans="1:8" s="2" customFormat="1" ht="16.899999999999999" customHeight="1">
      <c r="A111" s="33"/>
      <c r="B111" s="38"/>
      <c r="C111" s="246" t="s">
        <v>430</v>
      </c>
      <c r="D111" s="247" t="s">
        <v>1</v>
      </c>
      <c r="E111" s="248" t="s">
        <v>1</v>
      </c>
      <c r="F111" s="249">
        <v>0.315</v>
      </c>
      <c r="G111" s="33"/>
      <c r="H111" s="38"/>
    </row>
    <row r="112" spans="1:8" s="2" customFormat="1" ht="16.899999999999999" customHeight="1">
      <c r="A112" s="33"/>
      <c r="B112" s="38"/>
      <c r="C112" s="250" t="s">
        <v>430</v>
      </c>
      <c r="D112" s="250" t="s">
        <v>431</v>
      </c>
      <c r="E112" s="16" t="s">
        <v>1</v>
      </c>
      <c r="F112" s="251">
        <v>0.315</v>
      </c>
      <c r="G112" s="33"/>
      <c r="H112" s="38"/>
    </row>
    <row r="113" spans="1:8" s="2" customFormat="1" ht="16.899999999999999" customHeight="1">
      <c r="A113" s="33"/>
      <c r="B113" s="38"/>
      <c r="C113" s="246" t="s">
        <v>479</v>
      </c>
      <c r="D113" s="247" t="s">
        <v>1</v>
      </c>
      <c r="E113" s="248" t="s">
        <v>1</v>
      </c>
      <c r="F113" s="249">
        <v>60.984000000000002</v>
      </c>
      <c r="G113" s="33"/>
      <c r="H113" s="38"/>
    </row>
    <row r="114" spans="1:8" s="2" customFormat="1" ht="16.899999999999999" customHeight="1">
      <c r="A114" s="33"/>
      <c r="B114" s="38"/>
      <c r="C114" s="250" t="s">
        <v>1</v>
      </c>
      <c r="D114" s="250" t="s">
        <v>493</v>
      </c>
      <c r="E114" s="16" t="s">
        <v>1</v>
      </c>
      <c r="F114" s="251">
        <v>30.675000000000001</v>
      </c>
      <c r="G114" s="33"/>
      <c r="H114" s="38"/>
    </row>
    <row r="115" spans="1:8" s="2" customFormat="1" ht="16.899999999999999" customHeight="1">
      <c r="A115" s="33"/>
      <c r="B115" s="38"/>
      <c r="C115" s="250" t="s">
        <v>1</v>
      </c>
      <c r="D115" s="250" t="s">
        <v>494</v>
      </c>
      <c r="E115" s="16" t="s">
        <v>1</v>
      </c>
      <c r="F115" s="251">
        <v>30.309000000000001</v>
      </c>
      <c r="G115" s="33"/>
      <c r="H115" s="38"/>
    </row>
    <row r="116" spans="1:8" s="2" customFormat="1" ht="16.899999999999999" customHeight="1">
      <c r="A116" s="33"/>
      <c r="B116" s="38"/>
      <c r="C116" s="250" t="s">
        <v>479</v>
      </c>
      <c r="D116" s="250" t="s">
        <v>173</v>
      </c>
      <c r="E116" s="16" t="s">
        <v>1</v>
      </c>
      <c r="F116" s="251">
        <v>60.984000000000002</v>
      </c>
      <c r="G116" s="33"/>
      <c r="H116" s="38"/>
    </row>
    <row r="117" spans="1:8" s="2" customFormat="1" ht="16.899999999999999" customHeight="1">
      <c r="A117" s="33"/>
      <c r="B117" s="38"/>
      <c r="C117" s="246" t="s">
        <v>387</v>
      </c>
      <c r="D117" s="247" t="s">
        <v>1</v>
      </c>
      <c r="E117" s="248" t="s">
        <v>1</v>
      </c>
      <c r="F117" s="249">
        <v>548</v>
      </c>
      <c r="G117" s="33"/>
      <c r="H117" s="38"/>
    </row>
    <row r="118" spans="1:8" s="2" customFormat="1" ht="16.899999999999999" customHeight="1">
      <c r="A118" s="33"/>
      <c r="B118" s="38"/>
      <c r="C118" s="250" t="s">
        <v>387</v>
      </c>
      <c r="D118" s="250" t="s">
        <v>415</v>
      </c>
      <c r="E118" s="16" t="s">
        <v>1</v>
      </c>
      <c r="F118" s="251">
        <v>548</v>
      </c>
      <c r="G118" s="33"/>
      <c r="H118" s="38"/>
    </row>
    <row r="119" spans="1:8" s="2" customFormat="1" ht="16.899999999999999" customHeight="1">
      <c r="A119" s="33"/>
      <c r="B119" s="38"/>
      <c r="C119" s="252" t="s">
        <v>475</v>
      </c>
      <c r="D119" s="33"/>
      <c r="E119" s="33"/>
      <c r="F119" s="33"/>
      <c r="G119" s="33"/>
      <c r="H119" s="38"/>
    </row>
    <row r="120" spans="1:8" s="2" customFormat="1" ht="16.899999999999999" customHeight="1">
      <c r="A120" s="33"/>
      <c r="B120" s="38"/>
      <c r="C120" s="250" t="s">
        <v>210</v>
      </c>
      <c r="D120" s="250" t="s">
        <v>211</v>
      </c>
      <c r="E120" s="16" t="s">
        <v>199</v>
      </c>
      <c r="F120" s="251">
        <v>548</v>
      </c>
      <c r="G120" s="33"/>
      <c r="H120" s="38"/>
    </row>
    <row r="121" spans="1:8" s="2" customFormat="1" ht="16.899999999999999" customHeight="1">
      <c r="A121" s="33"/>
      <c r="B121" s="38"/>
      <c r="C121" s="250" t="s">
        <v>362</v>
      </c>
      <c r="D121" s="250" t="s">
        <v>363</v>
      </c>
      <c r="E121" s="16" t="s">
        <v>314</v>
      </c>
      <c r="F121" s="251">
        <v>35.548999999999999</v>
      </c>
      <c r="G121" s="33"/>
      <c r="H121" s="38"/>
    </row>
    <row r="122" spans="1:8" s="2" customFormat="1" ht="16.899999999999999" customHeight="1">
      <c r="A122" s="33"/>
      <c r="B122" s="38"/>
      <c r="C122" s="246" t="s">
        <v>481</v>
      </c>
      <c r="D122" s="247" t="s">
        <v>1</v>
      </c>
      <c r="E122" s="248" t="s">
        <v>1</v>
      </c>
      <c r="F122" s="249">
        <v>34</v>
      </c>
      <c r="G122" s="33"/>
      <c r="H122" s="38"/>
    </row>
    <row r="123" spans="1:8" s="2" customFormat="1" ht="16.899999999999999" customHeight="1">
      <c r="A123" s="33"/>
      <c r="B123" s="38"/>
      <c r="C123" s="246" t="s">
        <v>495</v>
      </c>
      <c r="D123" s="247" t="s">
        <v>1</v>
      </c>
      <c r="E123" s="248" t="s">
        <v>1</v>
      </c>
      <c r="F123" s="249">
        <v>7</v>
      </c>
      <c r="G123" s="33"/>
      <c r="H123" s="38"/>
    </row>
    <row r="124" spans="1:8" s="2" customFormat="1" ht="16.899999999999999" customHeight="1">
      <c r="A124" s="33"/>
      <c r="B124" s="38"/>
      <c r="C124" s="250" t="s">
        <v>495</v>
      </c>
      <c r="D124" s="250" t="s">
        <v>184</v>
      </c>
      <c r="E124" s="16" t="s">
        <v>1</v>
      </c>
      <c r="F124" s="251">
        <v>7</v>
      </c>
      <c r="G124" s="33"/>
      <c r="H124" s="38"/>
    </row>
    <row r="125" spans="1:8" s="2" customFormat="1" ht="16.899999999999999" customHeight="1">
      <c r="A125" s="33"/>
      <c r="B125" s="38"/>
      <c r="C125" s="246" t="s">
        <v>93</v>
      </c>
      <c r="D125" s="247" t="s">
        <v>1</v>
      </c>
      <c r="E125" s="248" t="s">
        <v>1</v>
      </c>
      <c r="F125" s="249">
        <v>6</v>
      </c>
      <c r="G125" s="33"/>
      <c r="H125" s="38"/>
    </row>
    <row r="126" spans="1:8" s="2" customFormat="1" ht="16.899999999999999" customHeight="1">
      <c r="A126" s="33"/>
      <c r="B126" s="38"/>
      <c r="C126" s="250" t="s">
        <v>93</v>
      </c>
      <c r="D126" s="250" t="s">
        <v>179</v>
      </c>
      <c r="E126" s="16" t="s">
        <v>1</v>
      </c>
      <c r="F126" s="251">
        <v>6</v>
      </c>
      <c r="G126" s="33"/>
      <c r="H126" s="38"/>
    </row>
    <row r="127" spans="1:8" s="2" customFormat="1" ht="16.899999999999999" customHeight="1">
      <c r="A127" s="33"/>
      <c r="B127" s="38"/>
      <c r="C127" s="252" t="s">
        <v>475</v>
      </c>
      <c r="D127" s="33"/>
      <c r="E127" s="33"/>
      <c r="F127" s="33"/>
      <c r="G127" s="33"/>
      <c r="H127" s="38"/>
    </row>
    <row r="128" spans="1:8" s="2" customFormat="1" ht="16.899999999999999" customHeight="1">
      <c r="A128" s="33"/>
      <c r="B128" s="38"/>
      <c r="C128" s="250" t="s">
        <v>238</v>
      </c>
      <c r="D128" s="250" t="s">
        <v>239</v>
      </c>
      <c r="E128" s="16" t="s">
        <v>93</v>
      </c>
      <c r="F128" s="251">
        <v>6</v>
      </c>
      <c r="G128" s="33"/>
      <c r="H128" s="38"/>
    </row>
    <row r="129" spans="1:8" s="2" customFormat="1" ht="16.899999999999999" customHeight="1">
      <c r="A129" s="33"/>
      <c r="B129" s="38"/>
      <c r="C129" s="250" t="s">
        <v>221</v>
      </c>
      <c r="D129" s="250" t="s">
        <v>222</v>
      </c>
      <c r="E129" s="16" t="s">
        <v>176</v>
      </c>
      <c r="F129" s="251">
        <v>12</v>
      </c>
      <c r="G129" s="33"/>
      <c r="H129" s="38"/>
    </row>
    <row r="130" spans="1:8" s="2" customFormat="1" ht="16.899999999999999" customHeight="1">
      <c r="A130" s="33"/>
      <c r="B130" s="38"/>
      <c r="C130" s="250" t="s">
        <v>227</v>
      </c>
      <c r="D130" s="250" t="s">
        <v>228</v>
      </c>
      <c r="E130" s="16" t="s">
        <v>176</v>
      </c>
      <c r="F130" s="251">
        <v>24</v>
      </c>
      <c r="G130" s="33"/>
      <c r="H130" s="38"/>
    </row>
    <row r="131" spans="1:8" s="2" customFormat="1" ht="16.899999999999999" customHeight="1">
      <c r="A131" s="33"/>
      <c r="B131" s="38"/>
      <c r="C131" s="250" t="s">
        <v>233</v>
      </c>
      <c r="D131" s="250" t="s">
        <v>234</v>
      </c>
      <c r="E131" s="16" t="s">
        <v>93</v>
      </c>
      <c r="F131" s="251">
        <v>6</v>
      </c>
      <c r="G131" s="33"/>
      <c r="H131" s="38"/>
    </row>
    <row r="132" spans="1:8" s="2" customFormat="1" ht="16.899999999999999" customHeight="1">
      <c r="A132" s="33"/>
      <c r="B132" s="38"/>
      <c r="C132" s="250" t="s">
        <v>341</v>
      </c>
      <c r="D132" s="250" t="s">
        <v>342</v>
      </c>
      <c r="E132" s="16" t="s">
        <v>176</v>
      </c>
      <c r="F132" s="251">
        <v>6</v>
      </c>
      <c r="G132" s="33"/>
      <c r="H132" s="38"/>
    </row>
    <row r="133" spans="1:8" s="2" customFormat="1" ht="16.899999999999999" customHeight="1">
      <c r="A133" s="33"/>
      <c r="B133" s="38"/>
      <c r="C133" s="246" t="s">
        <v>98</v>
      </c>
      <c r="D133" s="247" t="s">
        <v>1</v>
      </c>
      <c r="E133" s="248" t="s">
        <v>1</v>
      </c>
      <c r="F133" s="249">
        <v>564.077</v>
      </c>
      <c r="G133" s="33"/>
      <c r="H133" s="38"/>
    </row>
    <row r="134" spans="1:8" s="2" customFormat="1" ht="16.899999999999999" customHeight="1">
      <c r="A134" s="33"/>
      <c r="B134" s="38"/>
      <c r="C134" s="246" t="s">
        <v>385</v>
      </c>
      <c r="D134" s="247" t="s">
        <v>1</v>
      </c>
      <c r="E134" s="248" t="s">
        <v>1</v>
      </c>
      <c r="F134" s="249">
        <v>102.91800000000001</v>
      </c>
      <c r="G134" s="33"/>
      <c r="H134" s="38"/>
    </row>
    <row r="135" spans="1:8" s="2" customFormat="1" ht="16.899999999999999" customHeight="1">
      <c r="A135" s="33"/>
      <c r="B135" s="38"/>
      <c r="C135" s="250" t="s">
        <v>385</v>
      </c>
      <c r="D135" s="250" t="s">
        <v>318</v>
      </c>
      <c r="E135" s="16" t="s">
        <v>1</v>
      </c>
      <c r="F135" s="251">
        <v>102.91800000000001</v>
      </c>
      <c r="G135" s="33"/>
      <c r="H135" s="38"/>
    </row>
    <row r="136" spans="1:8" s="2" customFormat="1" ht="16.899999999999999" customHeight="1">
      <c r="A136" s="33"/>
      <c r="B136" s="38"/>
      <c r="C136" s="252" t="s">
        <v>475</v>
      </c>
      <c r="D136" s="33"/>
      <c r="E136" s="33"/>
      <c r="F136" s="33"/>
      <c r="G136" s="33"/>
      <c r="H136" s="38"/>
    </row>
    <row r="137" spans="1:8" s="2" customFormat="1" ht="16.899999999999999" customHeight="1">
      <c r="A137" s="33"/>
      <c r="B137" s="38"/>
      <c r="C137" s="250" t="s">
        <v>312</v>
      </c>
      <c r="D137" s="250" t="s">
        <v>313</v>
      </c>
      <c r="E137" s="16" t="s">
        <v>314</v>
      </c>
      <c r="F137" s="251">
        <v>102.91800000000001</v>
      </c>
      <c r="G137" s="33"/>
      <c r="H137" s="38"/>
    </row>
    <row r="138" spans="1:8" s="2" customFormat="1" ht="22.5">
      <c r="A138" s="33"/>
      <c r="B138" s="38"/>
      <c r="C138" s="250" t="s">
        <v>357</v>
      </c>
      <c r="D138" s="250" t="s">
        <v>358</v>
      </c>
      <c r="E138" s="16" t="s">
        <v>314</v>
      </c>
      <c r="F138" s="251">
        <v>102.91800000000001</v>
      </c>
      <c r="G138" s="33"/>
      <c r="H138" s="38"/>
    </row>
    <row r="139" spans="1:8" s="2" customFormat="1" ht="16.899999999999999" customHeight="1">
      <c r="A139" s="33"/>
      <c r="B139" s="38"/>
      <c r="C139" s="246" t="s">
        <v>391</v>
      </c>
      <c r="D139" s="247" t="s">
        <v>1</v>
      </c>
      <c r="E139" s="248" t="s">
        <v>1</v>
      </c>
      <c r="F139" s="249">
        <v>30.54</v>
      </c>
      <c r="G139" s="33"/>
      <c r="H139" s="38"/>
    </row>
    <row r="140" spans="1:8" s="2" customFormat="1" ht="16.899999999999999" customHeight="1">
      <c r="A140" s="33"/>
      <c r="B140" s="38"/>
      <c r="C140" s="250" t="s">
        <v>391</v>
      </c>
      <c r="D140" s="250" t="s">
        <v>402</v>
      </c>
      <c r="E140" s="16" t="s">
        <v>1</v>
      </c>
      <c r="F140" s="251">
        <v>30.54</v>
      </c>
      <c r="G140" s="33"/>
      <c r="H140" s="38"/>
    </row>
    <row r="141" spans="1:8" s="2" customFormat="1" ht="16.899999999999999" customHeight="1">
      <c r="A141" s="33"/>
      <c r="B141" s="38"/>
      <c r="C141" s="252" t="s">
        <v>475</v>
      </c>
      <c r="D141" s="33"/>
      <c r="E141" s="33"/>
      <c r="F141" s="33"/>
      <c r="G141" s="33"/>
      <c r="H141" s="38"/>
    </row>
    <row r="142" spans="1:8" s="2" customFormat="1" ht="22.5">
      <c r="A142" s="33"/>
      <c r="B142" s="38"/>
      <c r="C142" s="250" t="s">
        <v>398</v>
      </c>
      <c r="D142" s="250" t="s">
        <v>399</v>
      </c>
      <c r="E142" s="16" t="s">
        <v>155</v>
      </c>
      <c r="F142" s="251">
        <v>30.54</v>
      </c>
      <c r="G142" s="33"/>
      <c r="H142" s="38"/>
    </row>
    <row r="143" spans="1:8" s="2" customFormat="1" ht="16.899999999999999" customHeight="1">
      <c r="A143" s="33"/>
      <c r="B143" s="38"/>
      <c r="C143" s="250" t="s">
        <v>165</v>
      </c>
      <c r="D143" s="250" t="s">
        <v>166</v>
      </c>
      <c r="E143" s="16" t="s">
        <v>155</v>
      </c>
      <c r="F143" s="251">
        <v>60.54</v>
      </c>
      <c r="G143" s="33"/>
      <c r="H143" s="38"/>
    </row>
    <row r="144" spans="1:8" s="2" customFormat="1" ht="16.899999999999999" customHeight="1">
      <c r="A144" s="33"/>
      <c r="B144" s="38"/>
      <c r="C144" s="246" t="s">
        <v>412</v>
      </c>
      <c r="D144" s="247" t="s">
        <v>1</v>
      </c>
      <c r="E144" s="248" t="s">
        <v>1</v>
      </c>
      <c r="F144" s="249">
        <v>514</v>
      </c>
      <c r="G144" s="33"/>
      <c r="H144" s="38"/>
    </row>
    <row r="145" spans="1:8" s="2" customFormat="1" ht="16.899999999999999" customHeight="1">
      <c r="A145" s="33"/>
      <c r="B145" s="38"/>
      <c r="C145" s="250" t="s">
        <v>412</v>
      </c>
      <c r="D145" s="250" t="s">
        <v>413</v>
      </c>
      <c r="E145" s="16" t="s">
        <v>1</v>
      </c>
      <c r="F145" s="251">
        <v>514</v>
      </c>
      <c r="G145" s="33"/>
      <c r="H145" s="38"/>
    </row>
    <row r="146" spans="1:8" s="2" customFormat="1" ht="16.899999999999999" customHeight="1">
      <c r="A146" s="33"/>
      <c r="B146" s="38"/>
      <c r="C146" s="246" t="s">
        <v>482</v>
      </c>
      <c r="D146" s="247" t="s">
        <v>1</v>
      </c>
      <c r="E146" s="248" t="s">
        <v>1</v>
      </c>
      <c r="F146" s="249">
        <v>12</v>
      </c>
      <c r="G146" s="33"/>
      <c r="H146" s="38"/>
    </row>
    <row r="147" spans="1:8" s="2" customFormat="1" ht="16.899999999999999" customHeight="1">
      <c r="A147" s="33"/>
      <c r="B147" s="38"/>
      <c r="C147" s="250" t="s">
        <v>482</v>
      </c>
      <c r="D147" s="250" t="s">
        <v>496</v>
      </c>
      <c r="E147" s="16" t="s">
        <v>1</v>
      </c>
      <c r="F147" s="251">
        <v>12</v>
      </c>
      <c r="G147" s="33"/>
      <c r="H147" s="38"/>
    </row>
    <row r="148" spans="1:8" s="2" customFormat="1" ht="7.35" customHeight="1">
      <c r="A148" s="33"/>
      <c r="B148" s="139"/>
      <c r="C148" s="140"/>
      <c r="D148" s="140"/>
      <c r="E148" s="140"/>
      <c r="F148" s="140"/>
      <c r="G148" s="140"/>
      <c r="H148" s="38"/>
    </row>
    <row r="149" spans="1:8" s="2" customFormat="1" ht="11.25">
      <c r="A149" s="33"/>
      <c r="B149" s="33"/>
      <c r="C149" s="33"/>
      <c r="D149" s="33"/>
      <c r="E149" s="33"/>
      <c r="F149" s="33"/>
      <c r="G149" s="33"/>
      <c r="H149" s="33"/>
    </row>
  </sheetData>
  <sheetProtection algorithmName="SHA-512" hashValue="YkaRs0+tMMCjIhJv6TmqJ3UcPadcPOGOZYvFdw9CMadj9oAc/4ZDowNqVpkuoZ5rWwQqsZutuqqc0EsOxY0Jjw==" saltValue="xKOHX0I9tKk56lxGA/l+pqxonVxf907LEOI4FsOPCgq8lxStcZ0CTEBPvcpntGmjCgVrDRVqSIGjLBTisIz5Z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SO01 - Oprava železničníh...</vt:lpstr>
      <vt:lpstr>SO02 - Oprava železničníh...</vt:lpstr>
      <vt:lpstr>VRN - VRN</vt:lpstr>
      <vt:lpstr>Seznam figur</vt:lpstr>
      <vt:lpstr>'Rekapitulace stavby'!Názvy_tisku</vt:lpstr>
      <vt:lpstr>'Seznam figur'!Názvy_tisku</vt:lpstr>
      <vt:lpstr>'SO01 - Oprava železničníh...'!Názvy_tisku</vt:lpstr>
      <vt:lpstr>'SO02 - Oprava železničníh...'!Názvy_tisku</vt:lpstr>
      <vt:lpstr>'VRN - VRN'!Názvy_tisku</vt:lpstr>
      <vt:lpstr>'Rekapitulace stavby'!Oblast_tisku</vt:lpstr>
      <vt:lpstr>'Seznam figur'!Oblast_tisku</vt:lpstr>
      <vt:lpstr>'SO01 - Oprava železničníh...'!Oblast_tisku</vt:lpstr>
      <vt:lpstr>'SO02 - Oprava železničníh...'!Oblast_tisku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Vendel Jiří, Ing.</dc:creator>
  <cp:lastModifiedBy>Duda Vlastimil, Ing.</cp:lastModifiedBy>
  <dcterms:created xsi:type="dcterms:W3CDTF">2022-09-02T08:36:19Z</dcterms:created>
  <dcterms:modified xsi:type="dcterms:W3CDTF">2022-09-02T12:05:56Z</dcterms:modified>
</cp:coreProperties>
</file>